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65" windowWidth="11340" windowHeight="8460" tabRatio="837" firstSheet="2" activeTab="4"/>
  </bookViews>
  <sheets>
    <sheet name="sumář investice" sheetId="59" state="hidden" r:id="rId1"/>
    <sheet name="Souhrn - změny" sheetId="58" state="hidden" r:id="rId2"/>
    <sheet name="Souhrn" sheetId="25" r:id="rId3"/>
    <sheet name="Kultura-PD" sheetId="37" r:id="rId4"/>
    <sheet name="Doprava-PD" sheetId="51" r:id="rId5"/>
  </sheets>
  <externalReferences>
    <externalReference r:id="rId6"/>
  </externalReferences>
  <definedNames>
    <definedName name="_xlnm._FilterDatabase" localSheetId="4" hidden="1">'Doprava-PD'!$A$6:$CD$38</definedName>
    <definedName name="_xlnm._FilterDatabase" localSheetId="3" hidden="1">'Kultura-PD'!$A$7:$S$12</definedName>
    <definedName name="_xlnm.Print_Titles" localSheetId="4">'Doprava-PD'!$5:$6</definedName>
    <definedName name="_xlnm.Print_Titles" localSheetId="3">'Kultura-PD'!$1:$3</definedName>
    <definedName name="_xlnm.Print_Area" localSheetId="4">'Doprava-PD'!$A$1:$S$37</definedName>
    <definedName name="_xlnm.Print_Area" localSheetId="3">'Kultura-PD'!$A$1:$S$12</definedName>
    <definedName name="_xlnm.Print_Area" localSheetId="2">Souhrn!$A$1:$H$23</definedName>
    <definedName name="_xlnm.Print_Area" localSheetId="1">'Souhrn - změny'!$A$1:$H$44</definedName>
    <definedName name="_xlnm.Print_Area" localSheetId="0">'sumář investice'!$A$1:$H$68</definedName>
  </definedNames>
  <calcPr calcId="145621"/>
</workbook>
</file>

<file path=xl/calcChain.xml><?xml version="1.0" encoding="utf-8"?>
<calcChain xmlns="http://schemas.openxmlformats.org/spreadsheetml/2006/main">
  <c r="R37" i="51" l="1"/>
  <c r="R12" i="37"/>
  <c r="G33" i="58" l="1"/>
  <c r="E33" i="58"/>
  <c r="G34" i="58" l="1"/>
  <c r="E34" i="58"/>
  <c r="H7" i="25" l="1"/>
  <c r="D43" i="58"/>
  <c r="H42" i="58"/>
  <c r="E41" i="58"/>
  <c r="F41" i="58"/>
  <c r="G41" i="58"/>
  <c r="D41" i="58"/>
  <c r="E38" i="58"/>
  <c r="F38" i="58"/>
  <c r="G38" i="58"/>
  <c r="D38" i="58"/>
  <c r="E35" i="58"/>
  <c r="F35" i="58"/>
  <c r="F43" i="58" s="1"/>
  <c r="G35" i="58"/>
  <c r="D35" i="58"/>
  <c r="E32" i="58"/>
  <c r="F32" i="58"/>
  <c r="G32" i="58"/>
  <c r="H32" i="58"/>
  <c r="D32" i="58"/>
  <c r="E29" i="58"/>
  <c r="F29" i="58"/>
  <c r="G29" i="58"/>
  <c r="D29" i="58"/>
  <c r="G43" i="58" l="1"/>
  <c r="E43" i="58"/>
  <c r="H67" i="59" l="1"/>
  <c r="E31" i="58"/>
  <c r="G31" i="58"/>
  <c r="E42" i="58"/>
  <c r="D42" i="58"/>
  <c r="H40" i="58"/>
  <c r="H41" i="58" s="1"/>
  <c r="H37" i="58"/>
  <c r="H36" i="58"/>
  <c r="H38" i="58" s="1"/>
  <c r="G37" i="58"/>
  <c r="H34" i="58"/>
  <c r="H33" i="58"/>
  <c r="H31" i="58"/>
  <c r="H30" i="58"/>
  <c r="H65" i="59"/>
  <c r="D68" i="59"/>
  <c r="H66" i="59"/>
  <c r="E49" i="59"/>
  <c r="F49" i="59"/>
  <c r="G49" i="59"/>
  <c r="D49" i="59"/>
  <c r="E44" i="59"/>
  <c r="F44" i="59"/>
  <c r="G44" i="59"/>
  <c r="D44" i="59"/>
  <c r="E40" i="59"/>
  <c r="F40" i="59"/>
  <c r="G40" i="59"/>
  <c r="D40" i="59"/>
  <c r="E36" i="59"/>
  <c r="F36" i="59"/>
  <c r="G36" i="59"/>
  <c r="D36" i="59"/>
  <c r="E31" i="59"/>
  <c r="F31" i="59"/>
  <c r="G31" i="59"/>
  <c r="D31" i="59"/>
  <c r="D53" i="59" s="1"/>
  <c r="H52" i="59"/>
  <c r="H51" i="59"/>
  <c r="H50" i="59"/>
  <c r="H48" i="59"/>
  <c r="H47" i="59"/>
  <c r="H46" i="59"/>
  <c r="H43" i="59"/>
  <c r="H42" i="59"/>
  <c r="H39" i="59"/>
  <c r="H38" i="59"/>
  <c r="H35" i="59"/>
  <c r="H34" i="59"/>
  <c r="H32" i="59"/>
  <c r="H30" i="59"/>
  <c r="F53" i="59"/>
  <c r="H29" i="59"/>
  <c r="G53" i="59"/>
  <c r="H28" i="59"/>
  <c r="H31" i="59" s="1"/>
  <c r="H35" i="58" l="1"/>
  <c r="G68" i="59"/>
  <c r="H33" i="59"/>
  <c r="H36" i="59" s="1"/>
  <c r="H37" i="59"/>
  <c r="H40" i="59" s="1"/>
  <c r="H41" i="59"/>
  <c r="H44" i="59" s="1"/>
  <c r="H45" i="59"/>
  <c r="H49" i="59" s="1"/>
  <c r="E53" i="59" l="1"/>
  <c r="H53" i="59"/>
  <c r="G22" i="59" l="1"/>
  <c r="F22" i="59"/>
  <c r="G20" i="59"/>
  <c r="G19" i="59"/>
  <c r="F19" i="59"/>
  <c r="E19" i="59"/>
  <c r="D19" i="59"/>
  <c r="G18" i="59"/>
  <c r="G21" i="59" s="1"/>
  <c r="F18" i="59"/>
  <c r="F21" i="59" s="1"/>
  <c r="E18" i="59"/>
  <c r="E21" i="59" s="1"/>
  <c r="D18" i="59"/>
  <c r="D21" i="59" s="1"/>
  <c r="G16" i="59"/>
  <c r="D13" i="59"/>
  <c r="F12" i="59"/>
  <c r="D12" i="59"/>
  <c r="D10" i="59"/>
  <c r="F9" i="59"/>
  <c r="D9" i="59"/>
  <c r="D11" i="59" s="1"/>
  <c r="G7" i="59"/>
  <c r="F7" i="59"/>
  <c r="E7" i="59"/>
  <c r="F6" i="59"/>
  <c r="D6" i="59"/>
  <c r="H28" i="58"/>
  <c r="H27" i="58"/>
  <c r="H29" i="58" s="1"/>
  <c r="H43" i="58" s="1"/>
  <c r="D16" i="59"/>
  <c r="E16" i="59"/>
  <c r="L37" i="51"/>
  <c r="K37" i="51"/>
  <c r="N37" i="51"/>
  <c r="D15" i="59" s="1"/>
  <c r="O37" i="51"/>
  <c r="E15" i="59" s="1"/>
  <c r="P37" i="51"/>
  <c r="F15" i="25" s="1"/>
  <c r="Q37" i="51"/>
  <c r="G15" i="59" s="1"/>
  <c r="M8" i="51"/>
  <c r="M9" i="51"/>
  <c r="M10" i="51"/>
  <c r="M11" i="51"/>
  <c r="M12" i="51"/>
  <c r="M13" i="51"/>
  <c r="M14" i="51"/>
  <c r="M15" i="51"/>
  <c r="M16" i="51"/>
  <c r="M17" i="51"/>
  <c r="M18" i="51"/>
  <c r="M19" i="51"/>
  <c r="M20" i="51"/>
  <c r="M21" i="51"/>
  <c r="M22" i="51"/>
  <c r="M23" i="51"/>
  <c r="M24" i="51"/>
  <c r="M25" i="51"/>
  <c r="M26" i="51"/>
  <c r="M27" i="51"/>
  <c r="M28" i="51"/>
  <c r="M29" i="51"/>
  <c r="M30" i="51"/>
  <c r="M31" i="51"/>
  <c r="M32" i="51"/>
  <c r="M34" i="51"/>
  <c r="M35" i="51"/>
  <c r="M36" i="51"/>
  <c r="M7" i="51"/>
  <c r="E13" i="59"/>
  <c r="F13" i="59"/>
  <c r="G13" i="59"/>
  <c r="E12" i="25"/>
  <c r="F12" i="25"/>
  <c r="D12" i="25"/>
  <c r="N12" i="37"/>
  <c r="O12" i="37"/>
  <c r="E12" i="59" s="1"/>
  <c r="P12" i="37"/>
  <c r="Q12" i="37"/>
  <c r="G12" i="59" s="1"/>
  <c r="M11" i="37"/>
  <c r="M10" i="37"/>
  <c r="M9" i="37"/>
  <c r="E10" i="59"/>
  <c r="F10" i="59"/>
  <c r="G10" i="59"/>
  <c r="E9" i="59"/>
  <c r="G9" i="59"/>
  <c r="F21" i="58"/>
  <c r="D21" i="58"/>
  <c r="G20" i="58"/>
  <c r="G18" i="58"/>
  <c r="G21" i="58" s="1"/>
  <c r="D17" i="58"/>
  <c r="G17" i="58"/>
  <c r="F14" i="58"/>
  <c r="D14" i="58"/>
  <c r="D11" i="58"/>
  <c r="F9" i="58"/>
  <c r="D14" i="59" l="1"/>
  <c r="G17" i="59"/>
  <c r="G12" i="25"/>
  <c r="D15" i="25"/>
  <c r="E10" i="58"/>
  <c r="E14" i="59"/>
  <c r="D17" i="59"/>
  <c r="F10" i="58"/>
  <c r="F11" i="58" s="1"/>
  <c r="E17" i="59"/>
  <c r="F14" i="59"/>
  <c r="F15" i="59"/>
  <c r="F17" i="59" s="1"/>
  <c r="F11" i="59"/>
  <c r="H13" i="59"/>
  <c r="F16" i="59"/>
  <c r="H16" i="59" s="1"/>
  <c r="H21" i="59"/>
  <c r="H13" i="25"/>
  <c r="G14" i="59"/>
  <c r="G6" i="59"/>
  <c r="G8" i="59" s="1"/>
  <c r="E6" i="59"/>
  <c r="E8" i="59" s="1"/>
  <c r="G15" i="25"/>
  <c r="E15" i="25"/>
  <c r="G10" i="58"/>
  <c r="G11" i="58" s="1"/>
  <c r="G11" i="59"/>
  <c r="H10" i="59"/>
  <c r="E11" i="59"/>
  <c r="G57" i="59"/>
  <c r="H57" i="59" s="1"/>
  <c r="H22" i="59"/>
  <c r="F8" i="59"/>
  <c r="H7" i="59"/>
  <c r="D8" i="59"/>
  <c r="H19" i="59"/>
  <c r="H12" i="59"/>
  <c r="H18" i="59"/>
  <c r="H63" i="59"/>
  <c r="H9" i="59"/>
  <c r="H20" i="59"/>
  <c r="G14" i="58"/>
  <c r="M12" i="37"/>
  <c r="H12" i="58"/>
  <c r="H18" i="58"/>
  <c r="H20" i="58"/>
  <c r="H10" i="58" l="1"/>
  <c r="H17" i="59"/>
  <c r="H15" i="59"/>
  <c r="E23" i="59"/>
  <c r="E56" i="59" s="1"/>
  <c r="E64" i="59" s="1"/>
  <c r="F23" i="59"/>
  <c r="F56" i="59" s="1"/>
  <c r="F58" i="59" s="1"/>
  <c r="D23" i="59"/>
  <c r="D56" i="59" s="1"/>
  <c r="D58" i="59" s="1"/>
  <c r="H14" i="59"/>
  <c r="G23" i="59"/>
  <c r="G56" i="59" s="1"/>
  <c r="G58" i="59" s="1"/>
  <c r="H6" i="59"/>
  <c r="H11" i="59"/>
  <c r="H8" i="59"/>
  <c r="F64" i="59" l="1"/>
  <c r="F68" i="59" s="1"/>
  <c r="E68" i="59"/>
  <c r="E58" i="59"/>
  <c r="H23" i="59"/>
  <c r="H64" i="59" l="1"/>
  <c r="H68" i="59" s="1"/>
  <c r="H56" i="59"/>
  <c r="H58" i="59" s="1"/>
  <c r="D21" i="25" l="1"/>
  <c r="H20" i="25"/>
  <c r="D17" i="25"/>
  <c r="F14" i="25"/>
  <c r="D14" i="25"/>
  <c r="D11" i="25"/>
  <c r="F21" i="25" l="1"/>
  <c r="H7" i="58" l="1"/>
  <c r="E8" i="25" l="1"/>
  <c r="E8" i="58"/>
  <c r="F8" i="58" l="1"/>
  <c r="F8" i="25"/>
  <c r="J12" i="37"/>
  <c r="L12" i="37"/>
  <c r="E21" i="58" l="1"/>
  <c r="H21" i="58" s="1"/>
  <c r="H19" i="58"/>
  <c r="E17" i="25"/>
  <c r="E14" i="58"/>
  <c r="H14" i="58" s="1"/>
  <c r="H13" i="58"/>
  <c r="E11" i="25"/>
  <c r="G8" i="25"/>
  <c r="G8" i="58"/>
  <c r="D8" i="25"/>
  <c r="D23" i="25" s="1"/>
  <c r="D6" i="58"/>
  <c r="E21" i="25"/>
  <c r="H19" i="25"/>
  <c r="H18" i="25"/>
  <c r="G21" i="25"/>
  <c r="E14" i="25"/>
  <c r="H12" i="25"/>
  <c r="G14" i="25"/>
  <c r="H9" i="25"/>
  <c r="H15" i="25"/>
  <c r="H14" i="25" l="1"/>
  <c r="F17" i="58"/>
  <c r="F23" i="58" s="1"/>
  <c r="F44" i="58" s="1"/>
  <c r="E17" i="58"/>
  <c r="H15" i="58"/>
  <c r="H21" i="25"/>
  <c r="E23" i="25"/>
  <c r="E11" i="58"/>
  <c r="H9" i="58"/>
  <c r="H8" i="25"/>
  <c r="H6" i="25"/>
  <c r="D8" i="58"/>
  <c r="H6" i="58"/>
  <c r="F11" i="25"/>
  <c r="F17" i="25"/>
  <c r="G11" i="25"/>
  <c r="H11" i="25" l="1"/>
  <c r="H17" i="58"/>
  <c r="G17" i="25"/>
  <c r="H17" i="25" s="1"/>
  <c r="H16" i="58"/>
  <c r="H10" i="25"/>
  <c r="H11" i="58"/>
  <c r="E23" i="58"/>
  <c r="E44" i="58" s="1"/>
  <c r="D23" i="58"/>
  <c r="D44" i="58" s="1"/>
  <c r="H8" i="58"/>
  <c r="F23" i="25"/>
  <c r="H16" i="25"/>
  <c r="H23" i="58" l="1"/>
  <c r="G23" i="25"/>
  <c r="H22" i="25"/>
  <c r="H23" i="25" s="1"/>
  <c r="M33" i="51"/>
  <c r="M37" i="51" s="1"/>
  <c r="G23" i="58" l="1"/>
  <c r="G44" i="58" s="1"/>
  <c r="H22" i="58"/>
  <c r="H44" i="58" s="1"/>
</calcChain>
</file>

<file path=xl/sharedStrings.xml><?xml version="1.0" encoding="utf-8"?>
<sst xmlns="http://schemas.openxmlformats.org/spreadsheetml/2006/main" count="485" uniqueCount="238">
  <si>
    <t>Oblast sociální</t>
  </si>
  <si>
    <t>Oblast kultury</t>
  </si>
  <si>
    <t>Oblast dopravy</t>
  </si>
  <si>
    <t>z toho rozpočet OK</t>
  </si>
  <si>
    <t>Oblast</t>
  </si>
  <si>
    <t>PR</t>
  </si>
  <si>
    <t>PV</t>
  </si>
  <si>
    <t>OL</t>
  </si>
  <si>
    <t>II/434</t>
  </si>
  <si>
    <t>SU</t>
  </si>
  <si>
    <t>II/449</t>
  </si>
  <si>
    <t>Odbor investic a evropských programů</t>
  </si>
  <si>
    <t>-</t>
  </si>
  <si>
    <t>Celkem</t>
  </si>
  <si>
    <t xml:space="preserve">Správce: </t>
  </si>
  <si>
    <t>Ing. Miroslav Kubín</t>
  </si>
  <si>
    <t>ORJ -  17</t>
  </si>
  <si>
    <t xml:space="preserve">vedoucí odboru </t>
  </si>
  <si>
    <t>ORJ - 17</t>
  </si>
  <si>
    <t>Název investiční akce</t>
  </si>
  <si>
    <t>Popis akce</t>
  </si>
  <si>
    <t>§</t>
  </si>
  <si>
    <t>ORG</t>
  </si>
  <si>
    <t>pol.</t>
  </si>
  <si>
    <t>6121</t>
  </si>
  <si>
    <t xml:space="preserve">S </t>
  </si>
  <si>
    <t>SP</t>
  </si>
  <si>
    <t>Poznámka: S - studie, DÚR - dokumentace pro vydání územního rozhodnutí, ÚR - územní rozhodnutí, DSP - dokumentace pro stavební povolení, SP - stavební povolení, DZS - dokumentace pro zadání stavby</t>
  </si>
  <si>
    <t>Číslo silnice</t>
  </si>
  <si>
    <t>II/150</t>
  </si>
  <si>
    <t xml:space="preserve">Ohrozim - obchvat </t>
  </si>
  <si>
    <t>Dub nad Moravou - hranice okresu - rekonstrukce silnice</t>
  </si>
  <si>
    <t>DÚR</t>
  </si>
  <si>
    <t>Kozlovice - obchvat</t>
  </si>
  <si>
    <t>E442, II/433</t>
  </si>
  <si>
    <t>Olomouc- komunikace Pražská-Křelovská</t>
  </si>
  <si>
    <t>DSP,SP</t>
  </si>
  <si>
    <t>DÚR,ÚR,DSP, DZS,SP</t>
  </si>
  <si>
    <t>II/570</t>
  </si>
  <si>
    <t>Hněvotín - rekonstrukce silnice</t>
  </si>
  <si>
    <t xml:space="preserve">DÚR,ÚR </t>
  </si>
  <si>
    <t>III/44436</t>
  </si>
  <si>
    <t>Bělkovice - Lašťany -obchvat</t>
  </si>
  <si>
    <t>v tis. Kč</t>
  </si>
  <si>
    <t>Oblast:</t>
  </si>
  <si>
    <t>Název akce:</t>
  </si>
  <si>
    <t>Popis:</t>
  </si>
  <si>
    <t>Stávající dokumentace</t>
  </si>
  <si>
    <t>K zajištění</t>
  </si>
  <si>
    <t xml:space="preserve">Celkové náklady s DPH            </t>
  </si>
  <si>
    <t>Termín realizace</t>
  </si>
  <si>
    <t>Oblast zdravotnictví</t>
  </si>
  <si>
    <t>Poř. číslo.</t>
  </si>
  <si>
    <t>Oblast školství</t>
  </si>
  <si>
    <t>S</t>
  </si>
  <si>
    <t xml:space="preserve">Celkem     </t>
  </si>
  <si>
    <t>Název přílohy</t>
  </si>
  <si>
    <t>Oblast školství - součet</t>
  </si>
  <si>
    <t>Oblast sociální - součet</t>
  </si>
  <si>
    <t>Oblast kultury - součet</t>
  </si>
  <si>
    <t>Oblast zdravotnictví - součet</t>
  </si>
  <si>
    <t>Oblast dopravy - součet</t>
  </si>
  <si>
    <t>JE</t>
  </si>
  <si>
    <t>Návrh na rozpočet OK</t>
  </si>
  <si>
    <t>DSP,DZS,SP</t>
  </si>
  <si>
    <t>Oblast zdrav. - nájemné SMN a.s.</t>
  </si>
  <si>
    <t>z toho spolufin. PO z IF</t>
  </si>
  <si>
    <t>Rozpracovaná projektová dokumentace</t>
  </si>
  <si>
    <t>Valšovský Žleb - Dlouhá Loučka</t>
  </si>
  <si>
    <t>Uničov - Šternberk</t>
  </si>
  <si>
    <t>Šternberk, Hvězdné údolí, I. Etapa</t>
  </si>
  <si>
    <t>II/444</t>
  </si>
  <si>
    <t>III/44429</t>
  </si>
  <si>
    <t>Rozpracované investiční akce</t>
  </si>
  <si>
    <t>Vlastivědné muzeum Jesenicka -
Expozice geologie</t>
  </si>
  <si>
    <t>Vlastivědné muzeum Jesenicka -
Rekonstrukce budovy</t>
  </si>
  <si>
    <t>studie</t>
  </si>
  <si>
    <t>ÚR, DSP,SP, DZS</t>
  </si>
  <si>
    <t>DSP, SP, DPS</t>
  </si>
  <si>
    <t>DZS</t>
  </si>
  <si>
    <t>Oblast kultury - rozpracovaná projektová dokumentace celkem</t>
  </si>
  <si>
    <t xml:space="preserve">DPS, SP </t>
  </si>
  <si>
    <t>Oblast dopravy - rozpracovaná projektová dokumentace celkem</t>
  </si>
  <si>
    <t>DÚR,ÚR, DSP,DZS</t>
  </si>
  <si>
    <t>DÚR,ÚR</t>
  </si>
  <si>
    <t>Součást tzv. severního spoje - propojení okružní křižovatky u Globusu a silnice II/635, ul. Křelovská. Délka silnice je 340 m.</t>
  </si>
  <si>
    <t>Rekonstrukce silnice v průtahu obcí, v délce cca 1 km.</t>
  </si>
  <si>
    <t>Rekontrukce a modernizace dožité silnice v délce cca 15 km</t>
  </si>
  <si>
    <t>Rekontrukce a modernizace dožité silnice v délce 0,43 km</t>
  </si>
  <si>
    <t>Rekonstrukce silnice II. třídy po nové kanalizaci v celkové délce cca 1,5 km</t>
  </si>
  <si>
    <t>60003100418</t>
  </si>
  <si>
    <t>60004100534</t>
  </si>
  <si>
    <t>60004100536</t>
  </si>
  <si>
    <t>3315</t>
  </si>
  <si>
    <t>2212</t>
  </si>
  <si>
    <t>60004100535</t>
  </si>
  <si>
    <t>Návrh na úvěrový rámec KB</t>
  </si>
  <si>
    <t>Návrh na úvěrový rámec EIB</t>
  </si>
  <si>
    <t>Rozpracovaná projektová dokumentace OK</t>
  </si>
  <si>
    <t>2011-2012</t>
  </si>
  <si>
    <t>2010-2012</t>
  </si>
  <si>
    <t>Vynaloženo k 31. 12. 2011</t>
  </si>
  <si>
    <t>Návrh na rok 2012</t>
  </si>
  <si>
    <t>Vědecká knihovna v Olomouci - Rekonstrukce skladu Neředín - I.etapa</t>
  </si>
  <si>
    <t xml:space="preserve">Jedná se o objekt č.65 v areálu bývalých kasáren Neředín, který VKOL bude využívat jako skladové prostory. Celkové náklady jsou plánovány ve výši 49 mil.Kč. VKOL tím získá prostory na skladování povinných výtisků monografií i periodik s celorepublikovou působností (povinnost dle § 11 z.č.257/2001 Sb). </t>
  </si>
  <si>
    <t>DSP, DZS, SP</t>
  </si>
  <si>
    <t>II/446</t>
  </si>
  <si>
    <t>Rekonstrukce silnice po kanalizaci v délce 2,4 km v obci Pňovice a částečně za obcí. Počátek úseku je v obci Pňovice na křižovatce silnic II/446 a II/447, konec řešeného úseku je za obcí Pňovice na křižovatce se silnicí II/447.</t>
  </si>
  <si>
    <t>III/4432</t>
  </si>
  <si>
    <t>Olomouc - Svatý Kopeček - přeložka komunikace</t>
  </si>
  <si>
    <t>Vynaloženo do 31. 12. 2011</t>
  </si>
  <si>
    <t>III/37745,III/37731</t>
  </si>
  <si>
    <t>Brodek u Prostějova - okružní křižovatka</t>
  </si>
  <si>
    <t>Náhrada stávající průsečné křižovatky okružní křižovatkou.</t>
  </si>
  <si>
    <t>DÚR, ÚR, DSP, DZS, SP</t>
  </si>
  <si>
    <t xml:space="preserve">OL </t>
  </si>
  <si>
    <t>III/4537</t>
  </si>
  <si>
    <t>Bernartice - Buková</t>
  </si>
  <si>
    <t xml:space="preserve">Rekonstrukce opěrných zdí v úseku silnici Buková-Bernartice včetně vytypovaných přilehlých částí komunikace. </t>
  </si>
  <si>
    <t>Mohelnice - křížení s železniční tratí</t>
  </si>
  <si>
    <t>DÚR, ÚR</t>
  </si>
  <si>
    <t>Šumperk - okružní křižovatka</t>
  </si>
  <si>
    <t>S,DÚR</t>
  </si>
  <si>
    <t>ÚR, DSP, DZS, SP</t>
  </si>
  <si>
    <t>II/369</t>
  </si>
  <si>
    <t>Hanušovice – křižovatka I/11</t>
  </si>
  <si>
    <t>III/37354, III/36618</t>
  </si>
  <si>
    <t>Horní Štěpánov</t>
  </si>
  <si>
    <t>Senice - průtah</t>
  </si>
  <si>
    <t>III/44029</t>
  </si>
  <si>
    <t>Drahotuše - průtah</t>
  </si>
  <si>
    <t>III/37354</t>
  </si>
  <si>
    <t>Holubice - Hrochov</t>
  </si>
  <si>
    <t>III/36719</t>
  </si>
  <si>
    <t>Pivín - rekonstrukce silnice</t>
  </si>
  <si>
    <t>Rekonstrukce silnice - úsek 1,025 km</t>
  </si>
  <si>
    <t>III/4359, III/4353</t>
  </si>
  <si>
    <t>Velký Týnec - rekonstrukce silnice, IV. etapa</t>
  </si>
  <si>
    <t>Rekonstrukce silnice v délce 1,200 km.</t>
  </si>
  <si>
    <t>III/43510</t>
  </si>
  <si>
    <t>Blatec - průtah</t>
  </si>
  <si>
    <t>III/4345</t>
  </si>
  <si>
    <t>Klenovice na Hané - Iváň</t>
  </si>
  <si>
    <t>II/439</t>
  </si>
  <si>
    <t>Ústí – průtah a hranice okr. VS</t>
  </si>
  <si>
    <t xml:space="preserve">Ostružná - obchvat, 1. etapa a 2. etapa </t>
  </si>
  <si>
    <t>Obchat v souladu s ÚP. Cena včetně výkupů nutných před vydáním SP.</t>
  </si>
  <si>
    <t>DÚR, ÚR/1et., DSP</t>
  </si>
  <si>
    <t xml:space="preserve">Oblast dopravy - rozpracovaná projektová dokumentace </t>
  </si>
  <si>
    <t>Oblast kultury - rozpracovaná projektová dokumentace</t>
  </si>
  <si>
    <t>Rozpracované opravy</t>
  </si>
  <si>
    <t>EIB</t>
  </si>
  <si>
    <t>OK</t>
  </si>
  <si>
    <t>a) Návrh rozpracovaných investičních akcí v roce 2012</t>
  </si>
  <si>
    <t xml:space="preserve">Financování investičních akcí </t>
  </si>
  <si>
    <t>Velké investiční akce</t>
  </si>
  <si>
    <t>ÚR, DSP,DZS,SP</t>
  </si>
  <si>
    <t>architektonická studie</t>
  </si>
  <si>
    <t>K zajištění v roce 2012</t>
  </si>
  <si>
    <t>II/436</t>
  </si>
  <si>
    <t>DSP, DZS</t>
  </si>
  <si>
    <t>ÚR, SP</t>
  </si>
  <si>
    <t>II/435</t>
  </si>
  <si>
    <t>Dub - Tovačov, stavební úpravy</t>
  </si>
  <si>
    <t xml:space="preserve">Stavební úpravy silnice od křižovatky s II/150 v obci Dub n.M. po křižovatku s II/433 v Tovačově - délka cca 5,9 km. </t>
  </si>
  <si>
    <t>Čechy-Domaželice-obchvat</t>
  </si>
  <si>
    <t>Pňovice - průtah</t>
  </si>
  <si>
    <t>Přerov - úprava křižovatky silnic</t>
  </si>
  <si>
    <t>Nové řešení stávající průsečné křižovatky na hlavním průtahu městem.</t>
  </si>
  <si>
    <t>Spolufinancování PO z IF</t>
  </si>
  <si>
    <t>II/448 a II/446</t>
  </si>
  <si>
    <t>Olomouc - okružní křižovatka ulic Dobrovského, Na Střelnici</t>
  </si>
  <si>
    <t>Nové řeření stávající nevyhovující světené křižovatky ulic Dobrovského, Na Střelnici, Zámečnická, Studentská.</t>
  </si>
  <si>
    <t>60003100417</t>
  </si>
  <si>
    <t xml:space="preserve">Současná expozice geologie obsahuje skvosty z oblasti Jeseníků, nicméně způsob prezentace běžného návštěvníka nezaujme. </t>
  </si>
  <si>
    <t>z toho nájemné</t>
  </si>
  <si>
    <t>přefinancovat z KB</t>
  </si>
  <si>
    <t>KB</t>
  </si>
  <si>
    <t>celkem</t>
  </si>
  <si>
    <t>zapojeno v Kč</t>
  </si>
  <si>
    <t>8123/8223</t>
  </si>
  <si>
    <t>změny</t>
  </si>
  <si>
    <t>z toho  KB</t>
  </si>
  <si>
    <t>z toho EIB</t>
  </si>
  <si>
    <t xml:space="preserve"> z toho spolufinan. PO z IF</t>
  </si>
  <si>
    <t>z toho KB</t>
  </si>
  <si>
    <t>oblast školství celkem</t>
  </si>
  <si>
    <t>b) Návrh nových investičních akcí v roce 2012</t>
  </si>
  <si>
    <t>Spolufinan. PO z IF:</t>
  </si>
  <si>
    <t>Nová projektová dokumentace</t>
  </si>
  <si>
    <t>Nové investice</t>
  </si>
  <si>
    <t>Nové opravy</t>
  </si>
  <si>
    <t>Nové investice - stavební</t>
  </si>
  <si>
    <t>Nové investice - nestavební</t>
  </si>
  <si>
    <t>Nové investice OIEP</t>
  </si>
  <si>
    <t>Nové investice SSOK</t>
  </si>
  <si>
    <t xml:space="preserve">Nové investice </t>
  </si>
  <si>
    <t>KH - cestovní ruch</t>
  </si>
  <si>
    <t>OIT</t>
  </si>
  <si>
    <t>KŘ</t>
  </si>
  <si>
    <t>CELKEM</t>
  </si>
  <si>
    <t xml:space="preserve"> </t>
  </si>
  <si>
    <t>spoluf. Po z IF</t>
  </si>
  <si>
    <t>z toho investice</t>
  </si>
  <si>
    <t>odvody z IF</t>
  </si>
  <si>
    <t>nájemné</t>
  </si>
  <si>
    <t>rozpočet oK</t>
  </si>
  <si>
    <t>rozpracované investice</t>
  </si>
  <si>
    <t>rozpracované opravy</t>
  </si>
  <si>
    <t>oblast kultury celkem</t>
  </si>
  <si>
    <t>oblast dopravy celkem</t>
  </si>
  <si>
    <t>oblast zdravotnictví celkem</t>
  </si>
  <si>
    <t>rozpracované projektové dokumentace</t>
  </si>
  <si>
    <t>oblast sociální celkem</t>
  </si>
  <si>
    <t>změny celkem</t>
  </si>
  <si>
    <t>nový stav celkem</t>
  </si>
  <si>
    <t>velké investiční akce</t>
  </si>
  <si>
    <t>Rekonstrukce a modernizace budovy Vodní tvrze.</t>
  </si>
  <si>
    <t>Nový obchat obcí, Čechy - Domaželice, I. etapa v celkové délce 3,97 km.</t>
  </si>
  <si>
    <t>Obchvat obce Ohrozim v délce 1,58 km.</t>
  </si>
  <si>
    <t>Rekontrukce a modernizace dožité silnice v délce 3,136 km.</t>
  </si>
  <si>
    <t>Nový obchat obce Kozlovice v délce 2,1 km.</t>
  </si>
  <si>
    <t>Přeložka komunikace v délce 1450 m.</t>
  </si>
  <si>
    <t>Řešení nevyhovujícího podjezdu pod železniční tratí.</t>
  </si>
  <si>
    <t>Vybudování okružní křižovatky v místě křížení komunikace II/446 s místní komunikací.</t>
  </si>
  <si>
    <t>Rekonstrukce silnice - vybrané úseky 3,5 km.</t>
  </si>
  <si>
    <t>Rekonstrukce silnice - dokončení ve směru od Konice, úsek 2,7 km.</t>
  </si>
  <si>
    <t>Dokončení rekonstrukce úseku silnice v průtahu obce - recyklace za studena (úsek 1,2km).</t>
  </si>
  <si>
    <t>Rekonstrukce průtahu, dlažba, úsek 2 km.</t>
  </si>
  <si>
    <t>Rekonstrukce silnice - havarijní stavební stav, 7 km.</t>
  </si>
  <si>
    <t>Převedení těžké nákladní dopravy z kamenolomu mimo obec - délka nové komunikace cca 3,265 km.</t>
  </si>
  <si>
    <t>Rekonstrukce průtahu, dlažba, délka 0,8 km.</t>
  </si>
  <si>
    <t>Rekonstrukce vybraných úseků mezi obcemi,recyklace za studena  (úsek 4,27km).</t>
  </si>
  <si>
    <t>Rekonstrukce silnice, délka 4,8 km.</t>
  </si>
  <si>
    <t xml:space="preserve">Příloha č. 1 Financování rozpracovaných investičních akcí </t>
  </si>
  <si>
    <t>Přesun</t>
  </si>
  <si>
    <t>Poznámka</t>
  </si>
  <si>
    <t>Snížení rozpočtu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</si>
</sst>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#,##0.000"/>
  </numFmts>
  <fonts count="46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2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2"/>
      <name val="Arial"/>
      <family val="2"/>
      <charset val="238"/>
    </font>
    <font>
      <sz val="10"/>
      <name val="Arial CE"/>
      <family val="2"/>
      <charset val="238"/>
    </font>
    <font>
      <sz val="11"/>
      <name val="Arial"/>
      <family val="2"/>
      <charset val="238"/>
    </font>
    <font>
      <b/>
      <sz val="16"/>
      <name val="Arial"/>
      <family val="2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b/>
      <sz val="18"/>
      <color indexed="10"/>
      <name val="Arial"/>
      <family val="2"/>
      <charset val="238"/>
    </font>
    <font>
      <b/>
      <sz val="12"/>
      <name val="Arial CE"/>
      <family val="2"/>
      <charset val="238"/>
    </font>
    <font>
      <b/>
      <sz val="12"/>
      <color rgb="FFFF0000"/>
      <name val="Arial"/>
      <family val="2"/>
      <charset val="238"/>
    </font>
    <font>
      <sz val="12"/>
      <name val="Arial CE"/>
      <charset val="238"/>
    </font>
    <font>
      <i/>
      <sz val="12"/>
      <name val="Arial"/>
      <family val="2"/>
      <charset val="238"/>
    </font>
    <font>
      <b/>
      <sz val="14"/>
      <color rgb="FF00B050"/>
      <name val="Arial"/>
      <family val="2"/>
      <charset val="238"/>
    </font>
    <font>
      <b/>
      <sz val="18"/>
      <name val="Arial"/>
      <family val="2"/>
      <charset val="238"/>
    </font>
    <font>
      <i/>
      <sz val="14"/>
      <name val="Arial"/>
      <family val="2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</fills>
  <borders count="8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</borders>
  <cellStyleXfs count="53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0" borderId="1" applyNumberFormat="0" applyFill="0" applyAlignment="0" applyProtection="0"/>
    <xf numFmtId="0" fontId="9" fillId="3" borderId="0" applyNumberFormat="0" applyBorder="0" applyAlignment="0" applyProtection="0"/>
    <xf numFmtId="0" fontId="10" fillId="16" borderId="2" applyNumberFormat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1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18" borderId="6" applyNumberFormat="0" applyFont="0" applyAlignment="0" applyProtection="0"/>
    <xf numFmtId="0" fontId="16" fillId="0" borderId="7" applyNumberFormat="0" applyFill="0" applyAlignment="0" applyProtection="0"/>
    <xf numFmtId="0" fontId="17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7" borderId="8" applyNumberFormat="0" applyAlignment="0" applyProtection="0"/>
    <xf numFmtId="0" fontId="20" fillId="19" borderId="8" applyNumberFormat="0" applyAlignment="0" applyProtection="0"/>
    <xf numFmtId="0" fontId="21" fillId="19" borderId="9" applyNumberFormat="0" applyAlignment="0" applyProtection="0"/>
    <xf numFmtId="0" fontId="22" fillId="0" borderId="0" applyNumberFormat="0" applyFill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23" borderId="0" applyNumberFormat="0" applyBorder="0" applyAlignment="0" applyProtection="0"/>
    <xf numFmtId="0" fontId="1" fillId="0" borderId="0"/>
  </cellStyleXfs>
  <cellXfs count="496">
    <xf numFmtId="0" fontId="0" fillId="0" borderId="0" xfId="0"/>
    <xf numFmtId="0" fontId="5" fillId="0" borderId="10" xfId="33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4" fillId="0" borderId="17" xfId="0" applyFont="1" applyFill="1" applyBorder="1" applyAlignment="1">
      <alignment horizontal="center" vertical="center"/>
    </xf>
    <xf numFmtId="0" fontId="1" fillId="0" borderId="0" xfId="35" applyFill="1"/>
    <xf numFmtId="0" fontId="4" fillId="0" borderId="11" xfId="30" applyFont="1" applyFill="1" applyBorder="1" applyAlignment="1">
      <alignment horizontal="center" vertical="center" wrapText="1"/>
    </xf>
    <xf numFmtId="0" fontId="24" fillId="0" borderId="19" xfId="34" applyFont="1" applyFill="1" applyBorder="1" applyAlignment="1">
      <alignment horizontal="center" vertical="center"/>
    </xf>
    <xf numFmtId="0" fontId="29" fillId="0" borderId="20" xfId="34" applyFont="1" applyFill="1" applyBorder="1" applyAlignment="1">
      <alignment horizontal="left" vertical="center" indent="1"/>
    </xf>
    <xf numFmtId="0" fontId="29" fillId="0" borderId="21" xfId="34" applyFont="1" applyFill="1" applyBorder="1" applyAlignment="1">
      <alignment horizontal="left" vertical="center" indent="1"/>
    </xf>
    <xf numFmtId="0" fontId="25" fillId="0" borderId="11" xfId="34" applyFont="1" applyFill="1" applyBorder="1" applyAlignment="1">
      <alignment horizontal="left" vertical="center" indent="1"/>
    </xf>
    <xf numFmtId="0" fontId="25" fillId="0" borderId="23" xfId="34" applyFont="1" applyFill="1" applyBorder="1" applyAlignment="1">
      <alignment horizontal="left" vertical="center" indent="1"/>
    </xf>
    <xf numFmtId="0" fontId="25" fillId="0" borderId="24" xfId="34" applyFont="1" applyFill="1" applyBorder="1" applyAlignment="1">
      <alignment horizontal="left" vertical="center" indent="1"/>
    </xf>
    <xf numFmtId="0" fontId="25" fillId="0" borderId="12" xfId="34" applyFont="1" applyFill="1" applyBorder="1" applyAlignment="1">
      <alignment horizontal="left" vertical="center" indent="1"/>
    </xf>
    <xf numFmtId="3" fontId="1" fillId="0" borderId="0" xfId="35" applyNumberFormat="1" applyFill="1"/>
    <xf numFmtId="0" fontId="4" fillId="0" borderId="0" xfId="30" applyFont="1" applyFill="1" applyBorder="1" applyAlignment="1"/>
    <xf numFmtId="0" fontId="4" fillId="0" borderId="30" xfId="30" applyFont="1" applyFill="1" applyBorder="1" applyAlignment="1"/>
    <xf numFmtId="0" fontId="4" fillId="0" borderId="23" xfId="30" applyFont="1" applyFill="1" applyBorder="1" applyAlignment="1"/>
    <xf numFmtId="0" fontId="5" fillId="0" borderId="18" xfId="30" applyFont="1" applyFill="1" applyBorder="1" applyAlignment="1">
      <alignment horizontal="center" vertical="center" wrapText="1"/>
    </xf>
    <xf numFmtId="0" fontId="4" fillId="0" borderId="31" xfId="30" applyFont="1" applyFill="1" applyBorder="1" applyAlignment="1"/>
    <xf numFmtId="0" fontId="4" fillId="0" borderId="24" xfId="30" applyFont="1" applyFill="1" applyBorder="1" applyAlignment="1"/>
    <xf numFmtId="0" fontId="5" fillId="0" borderId="15" xfId="30" applyFont="1" applyFill="1" applyBorder="1" applyAlignment="1">
      <alignment horizontal="center" vertical="center" wrapText="1"/>
    </xf>
    <xf numFmtId="0" fontId="4" fillId="0" borderId="12" xfId="30" applyFont="1" applyFill="1" applyBorder="1" applyAlignment="1">
      <alignment horizontal="center" vertical="center" wrapText="1"/>
    </xf>
    <xf numFmtId="0" fontId="4" fillId="0" borderId="32" xfId="30" applyFont="1" applyFill="1" applyBorder="1" applyAlignment="1"/>
    <xf numFmtId="0" fontId="4" fillId="0" borderId="12" xfId="30" applyFont="1" applyFill="1" applyBorder="1" applyAlignment="1"/>
    <xf numFmtId="0" fontId="4" fillId="0" borderId="23" xfId="30" applyFont="1" applyFill="1" applyBorder="1" applyAlignment="1">
      <alignment horizontal="center" vertical="center" wrapText="1"/>
    </xf>
    <xf numFmtId="3" fontId="4" fillId="0" borderId="12" xfId="30" applyNumberFormat="1" applyFont="1" applyFill="1" applyBorder="1" applyAlignment="1">
      <alignment horizontal="center" vertical="center" wrapText="1"/>
    </xf>
    <xf numFmtId="0" fontId="4" fillId="0" borderId="0" xfId="30" applyFont="1" applyFill="1" applyBorder="1" applyAlignment="1">
      <alignment horizontal="right" vertical="center" wrapText="1"/>
    </xf>
    <xf numFmtId="0" fontId="4" fillId="0" borderId="0" xfId="30" applyFont="1" applyFill="1" applyBorder="1" applyAlignment="1">
      <alignment horizontal="center" vertical="center" wrapText="1"/>
    </xf>
    <xf numFmtId="3" fontId="4" fillId="0" borderId="0" xfId="30" applyNumberFormat="1" applyFont="1" applyFill="1" applyBorder="1" applyAlignment="1">
      <alignment horizontal="right" vertical="center" wrapText="1"/>
    </xf>
    <xf numFmtId="0" fontId="4" fillId="0" borderId="0" xfId="30" applyFont="1" applyFill="1" applyBorder="1" applyAlignment="1">
      <alignment horizontal="left" vertical="center" wrapText="1"/>
    </xf>
    <xf numFmtId="0" fontId="30" fillId="0" borderId="0" xfId="30" applyFont="1" applyFill="1" applyBorder="1" applyAlignment="1">
      <alignment wrapText="1"/>
    </xf>
    <xf numFmtId="0" fontId="1" fillId="0" borderId="0" xfId="30" applyFont="1" applyFill="1" applyBorder="1" applyAlignment="1">
      <alignment wrapText="1"/>
    </xf>
    <xf numFmtId="0" fontId="4" fillId="0" borderId="0" xfId="37" applyFont="1" applyFill="1" applyBorder="1" applyAlignment="1">
      <alignment horizontal="right" vertical="center" wrapText="1"/>
    </xf>
    <xf numFmtId="0" fontId="4" fillId="0" borderId="0" xfId="37" applyFont="1" applyFill="1" applyBorder="1" applyAlignment="1">
      <alignment horizontal="center" vertical="center" wrapText="1"/>
    </xf>
    <xf numFmtId="3" fontId="4" fillId="0" borderId="0" xfId="37" applyNumberFormat="1" applyFont="1" applyFill="1" applyBorder="1" applyAlignment="1">
      <alignment horizontal="right" vertical="center" wrapText="1"/>
    </xf>
    <xf numFmtId="0" fontId="4" fillId="0" borderId="0" xfId="37" applyFont="1" applyFill="1" applyBorder="1" applyAlignment="1">
      <alignment horizontal="left" vertical="center" wrapText="1"/>
    </xf>
    <xf numFmtId="0" fontId="30" fillId="0" borderId="0" xfId="37" applyFont="1" applyFill="1" applyBorder="1" applyAlignment="1">
      <alignment wrapText="1"/>
    </xf>
    <xf numFmtId="0" fontId="30" fillId="0" borderId="32" xfId="37" applyFont="1" applyFill="1" applyBorder="1" applyAlignment="1">
      <alignment wrapText="1"/>
    </xf>
    <xf numFmtId="0" fontId="30" fillId="0" borderId="12" xfId="37" applyFont="1" applyFill="1" applyBorder="1" applyAlignment="1">
      <alignment wrapText="1"/>
    </xf>
    <xf numFmtId="0" fontId="4" fillId="0" borderId="12" xfId="30" applyFont="1" applyFill="1" applyBorder="1" applyAlignment="1">
      <alignment wrapText="1"/>
    </xf>
    <xf numFmtId="3" fontId="4" fillId="0" borderId="0" xfId="37" applyNumberFormat="1" applyFont="1" applyFill="1" applyBorder="1" applyAlignment="1">
      <alignment vertical="center" wrapText="1"/>
    </xf>
    <xf numFmtId="165" fontId="4" fillId="0" borderId="0" xfId="30" applyNumberFormat="1" applyFont="1" applyFill="1" applyBorder="1" applyAlignment="1">
      <alignment horizontal="right" vertical="center" wrapText="1"/>
    </xf>
    <xf numFmtId="0" fontId="4" fillId="0" borderId="0" xfId="30" applyNumberFormat="1" applyFont="1" applyFill="1" applyBorder="1" applyAlignment="1">
      <alignment horizontal="center" vertical="center" wrapText="1"/>
    </xf>
    <xf numFmtId="49" fontId="4" fillId="0" borderId="0" xfId="30" applyNumberFormat="1" applyFont="1" applyFill="1" applyBorder="1" applyAlignment="1">
      <alignment horizontal="center" vertical="center" wrapText="1"/>
    </xf>
    <xf numFmtId="0" fontId="23" fillId="0" borderId="26" xfId="30" applyFont="1" applyFill="1" applyBorder="1" applyAlignment="1">
      <alignment horizontal="left" vertical="center" indent="1"/>
    </xf>
    <xf numFmtId="0" fontId="26" fillId="0" borderId="13" xfId="30" applyFont="1" applyFill="1" applyBorder="1" applyAlignment="1">
      <alignment horizontal="left" vertical="center" indent="1"/>
    </xf>
    <xf numFmtId="0" fontId="26" fillId="0" borderId="13" xfId="30" applyFont="1" applyFill="1" applyBorder="1" applyAlignment="1">
      <alignment horizontal="left" vertical="center" wrapText="1"/>
    </xf>
    <xf numFmtId="0" fontId="0" fillId="0" borderId="0" xfId="0" applyFill="1"/>
    <xf numFmtId="0" fontId="4" fillId="0" borderId="12" xfId="0" applyFont="1" applyFill="1" applyBorder="1" applyAlignment="1">
      <alignment horizontal="center" vertical="center"/>
    </xf>
    <xf numFmtId="0" fontId="26" fillId="0" borderId="17" xfId="30" applyFont="1" applyFill="1" applyBorder="1" applyAlignment="1">
      <alignment horizontal="left" vertical="center" indent="1"/>
    </xf>
    <xf numFmtId="3" fontId="26" fillId="0" borderId="17" xfId="30" applyNumberFormat="1" applyFont="1" applyFill="1" applyBorder="1" applyAlignment="1">
      <alignment horizontal="right" vertical="center" indent="1"/>
    </xf>
    <xf numFmtId="0" fontId="29" fillId="0" borderId="19" xfId="34" applyFont="1" applyFill="1" applyBorder="1" applyAlignment="1">
      <alignment horizontal="left" vertical="center" indent="1"/>
    </xf>
    <xf numFmtId="0" fontId="25" fillId="0" borderId="43" xfId="34" applyFont="1" applyFill="1" applyBorder="1" applyAlignment="1">
      <alignment horizontal="left" vertical="center" indent="1"/>
    </xf>
    <xf numFmtId="0" fontId="25" fillId="0" borderId="27" xfId="34" applyFont="1" applyFill="1" applyBorder="1" applyAlignment="1">
      <alignment horizontal="left" vertical="center" wrapText="1" indent="1"/>
    </xf>
    <xf numFmtId="164" fontId="4" fillId="0" borderId="11" xfId="31" applyNumberFormat="1" applyFont="1" applyFill="1" applyBorder="1" applyAlignment="1">
      <alignment horizontal="center" vertical="center" wrapText="1"/>
    </xf>
    <xf numFmtId="164" fontId="4" fillId="0" borderId="11" xfId="30" applyNumberFormat="1" applyFont="1" applyFill="1" applyBorder="1" applyAlignment="1">
      <alignment horizontal="center" vertical="center" wrapText="1"/>
    </xf>
    <xf numFmtId="3" fontId="4" fillId="0" borderId="11" xfId="30" applyNumberFormat="1" applyFont="1" applyFill="1" applyBorder="1" applyAlignment="1">
      <alignment horizontal="center" vertical="center" wrapText="1"/>
    </xf>
    <xf numFmtId="164" fontId="4" fillId="0" borderId="12" xfId="30" applyNumberFormat="1" applyFont="1" applyFill="1" applyBorder="1" applyAlignment="1">
      <alignment horizontal="center" vertical="center" wrapText="1"/>
    </xf>
    <xf numFmtId="3" fontId="23" fillId="0" borderId="17" xfId="0" applyNumberFormat="1" applyFont="1" applyFill="1" applyBorder="1" applyAlignment="1">
      <alignment horizontal="right" vertical="center" indent="1"/>
    </xf>
    <xf numFmtId="0" fontId="0" fillId="0" borderId="0" xfId="0" applyFill="1" applyBorder="1" applyAlignment="1">
      <alignment vertical="top" wrapText="1"/>
    </xf>
    <xf numFmtId="0" fontId="25" fillId="0" borderId="36" xfId="34" applyFont="1" applyFill="1" applyBorder="1" applyAlignment="1">
      <alignment horizontal="left" vertical="center" wrapText="1" indent="1"/>
    </xf>
    <xf numFmtId="0" fontId="25" fillId="0" borderId="49" xfId="34" applyFont="1" applyFill="1" applyBorder="1" applyAlignment="1">
      <alignment horizontal="left" vertical="center" wrapText="1" indent="1"/>
    </xf>
    <xf numFmtId="3" fontId="23" fillId="0" borderId="17" xfId="0" applyNumberFormat="1" applyFont="1" applyFill="1" applyBorder="1" applyAlignment="1">
      <alignment horizontal="center" vertical="center"/>
    </xf>
    <xf numFmtId="3" fontId="26" fillId="0" borderId="12" xfId="0" applyNumberFormat="1" applyFont="1" applyFill="1" applyBorder="1" applyAlignment="1">
      <alignment horizontal="right" vertical="center" wrapText="1" indent="1"/>
    </xf>
    <xf numFmtId="3" fontId="26" fillId="0" borderId="38" xfId="31" applyNumberFormat="1" applyFont="1" applyFill="1" applyBorder="1" applyAlignment="1">
      <alignment horizontal="right" vertical="center" wrapText="1" indent="1"/>
    </xf>
    <xf numFmtId="3" fontId="26" fillId="0" borderId="36" xfId="30" applyNumberFormat="1" applyFont="1" applyFill="1" applyBorder="1" applyAlignment="1">
      <alignment horizontal="right" vertical="center" wrapText="1" indent="1"/>
    </xf>
    <xf numFmtId="3" fontId="26" fillId="0" borderId="38" xfId="30" applyNumberFormat="1" applyFont="1" applyFill="1" applyBorder="1" applyAlignment="1">
      <alignment horizontal="right" vertical="center" wrapText="1" indent="1"/>
    </xf>
    <xf numFmtId="3" fontId="26" fillId="0" borderId="23" xfId="30" applyNumberFormat="1" applyFont="1" applyFill="1" applyBorder="1" applyAlignment="1">
      <alignment horizontal="right" vertical="center" wrapText="1" indent="1"/>
    </xf>
    <xf numFmtId="3" fontId="26" fillId="0" borderId="12" xfId="30" applyNumberFormat="1" applyFont="1" applyFill="1" applyBorder="1" applyAlignment="1">
      <alignment horizontal="right" vertical="center" wrapText="1" indent="1"/>
    </xf>
    <xf numFmtId="3" fontId="23" fillId="0" borderId="14" xfId="0" applyNumberFormat="1" applyFont="1" applyFill="1" applyBorder="1" applyAlignment="1">
      <alignment horizontal="right" vertical="center" indent="1"/>
    </xf>
    <xf numFmtId="3" fontId="23" fillId="0" borderId="28" xfId="0" applyNumberFormat="1" applyFont="1" applyFill="1" applyBorder="1" applyAlignment="1">
      <alignment horizontal="right" vertical="center" indent="1"/>
    </xf>
    <xf numFmtId="3" fontId="23" fillId="0" borderId="61" xfId="0" applyNumberFormat="1" applyFont="1" applyFill="1" applyBorder="1" applyAlignment="1">
      <alignment horizontal="right" vertical="center" indent="1"/>
    </xf>
    <xf numFmtId="3" fontId="23" fillId="0" borderId="10" xfId="0" applyNumberFormat="1" applyFont="1" applyFill="1" applyBorder="1" applyAlignment="1">
      <alignment horizontal="right" vertical="center" indent="1"/>
    </xf>
    <xf numFmtId="3" fontId="26" fillId="0" borderId="36" xfId="31" applyNumberFormat="1" applyFont="1" applyFill="1" applyBorder="1" applyAlignment="1">
      <alignment horizontal="right" vertical="center" wrapText="1" indent="1"/>
    </xf>
    <xf numFmtId="0" fontId="4" fillId="0" borderId="23" xfId="30" applyFont="1" applyFill="1" applyBorder="1" applyAlignment="1">
      <alignment horizontal="center" vertical="center"/>
    </xf>
    <xf numFmtId="49" fontId="4" fillId="0" borderId="12" xfId="29" applyNumberFormat="1" applyFont="1" applyFill="1" applyBorder="1" applyAlignment="1">
      <alignment horizontal="center" vertical="center" wrapText="1"/>
    </xf>
    <xf numFmtId="0" fontId="29" fillId="0" borderId="0" xfId="35" applyFont="1" applyFill="1"/>
    <xf numFmtId="3" fontId="29" fillId="0" borderId="0" xfId="35" applyNumberFormat="1" applyFont="1" applyFill="1"/>
    <xf numFmtId="3" fontId="29" fillId="0" borderId="0" xfId="35" applyNumberFormat="1" applyFont="1" applyFill="1" applyBorder="1" applyAlignment="1">
      <alignment horizontal="left" vertical="center"/>
    </xf>
    <xf numFmtId="0" fontId="23" fillId="0" borderId="0" xfId="35" applyFont="1" applyFill="1" applyAlignment="1">
      <alignment horizontal="center"/>
    </xf>
    <xf numFmtId="0" fontId="1" fillId="0" borderId="0" xfId="30" applyFont="1" applyFill="1" applyBorder="1"/>
    <xf numFmtId="0" fontId="1" fillId="0" borderId="29" xfId="30" applyFont="1" applyFill="1" applyBorder="1"/>
    <xf numFmtId="0" fontId="0" fillId="0" borderId="0" xfId="0" applyFill="1" applyBorder="1" applyAlignment="1">
      <alignment horizontal="center" vertical="center"/>
    </xf>
    <xf numFmtId="0" fontId="24" fillId="0" borderId="0" xfId="30" applyFont="1" applyFill="1"/>
    <xf numFmtId="0" fontId="26" fillId="0" borderId="0" xfId="30" applyFont="1" applyFill="1"/>
    <xf numFmtId="0" fontId="23" fillId="0" borderId="0" xfId="30" applyFont="1" applyFill="1"/>
    <xf numFmtId="0" fontId="26" fillId="0" borderId="0" xfId="30" applyFont="1" applyFill="1" applyBorder="1"/>
    <xf numFmtId="0" fontId="28" fillId="0" borderId="0" xfId="30" applyFont="1" applyFill="1"/>
    <xf numFmtId="0" fontId="36" fillId="0" borderId="0" xfId="30" applyFont="1" applyFill="1"/>
    <xf numFmtId="0" fontId="28" fillId="0" borderId="0" xfId="30" applyFont="1" applyFill="1" applyBorder="1"/>
    <xf numFmtId="0" fontId="1" fillId="0" borderId="0" xfId="30" applyFont="1" applyFill="1"/>
    <xf numFmtId="0" fontId="1" fillId="0" borderId="0" xfId="30" applyFont="1" applyFill="1" applyAlignment="1">
      <alignment wrapText="1"/>
    </xf>
    <xf numFmtId="0" fontId="1" fillId="0" borderId="0" xfId="30" applyFont="1" applyFill="1" applyBorder="1" applyAlignment="1">
      <alignment horizontal="left" vertical="center" wrapText="1" indent="1"/>
    </xf>
    <xf numFmtId="0" fontId="1" fillId="0" borderId="30" xfId="30" applyFont="1" applyFill="1" applyBorder="1" applyAlignment="1">
      <alignment horizontal="left" vertical="center" wrapText="1" indent="1"/>
    </xf>
    <xf numFmtId="0" fontId="1" fillId="0" borderId="23" xfId="30" applyFont="1" applyFill="1" applyBorder="1" applyAlignment="1">
      <alignment horizontal="left" vertical="center" wrapText="1" indent="1"/>
    </xf>
    <xf numFmtId="0" fontId="1" fillId="0" borderId="12" xfId="30" applyFont="1" applyFill="1" applyBorder="1" applyAlignment="1">
      <alignment horizontal="left" vertical="center" wrapText="1" indent="1"/>
    </xf>
    <xf numFmtId="0" fontId="32" fillId="0" borderId="0" xfId="30" applyFont="1" applyFill="1" applyBorder="1" applyAlignment="1">
      <alignment horizontal="left" vertical="top" indent="1"/>
    </xf>
    <xf numFmtId="0" fontId="1" fillId="0" borderId="0" xfId="30" applyFont="1" applyFill="1" applyBorder="1" applyAlignment="1">
      <alignment horizontal="left" vertical="center" wrapText="1"/>
    </xf>
    <xf numFmtId="0" fontId="1" fillId="0" borderId="0" xfId="30" applyFont="1" applyFill="1" applyAlignment="1">
      <alignment horizontal="left" vertical="center" wrapText="1"/>
    </xf>
    <xf numFmtId="0" fontId="24" fillId="0" borderId="0" xfId="36" applyFont="1" applyFill="1"/>
    <xf numFmtId="0" fontId="4" fillId="0" borderId="0" xfId="36" applyFill="1"/>
    <xf numFmtId="0" fontId="4" fillId="0" borderId="0" xfId="36" applyFill="1" applyAlignment="1"/>
    <xf numFmtId="0" fontId="4" fillId="0" borderId="0" xfId="36" applyFill="1" applyAlignment="1">
      <alignment horizontal="center"/>
    </xf>
    <xf numFmtId="0" fontId="23" fillId="0" borderId="0" xfId="30" applyFont="1" applyFill="1" applyAlignment="1">
      <alignment horizontal="center"/>
    </xf>
    <xf numFmtId="0" fontId="28" fillId="0" borderId="0" xfId="30" applyFont="1" applyFill="1" applyAlignment="1">
      <alignment horizontal="center"/>
    </xf>
    <xf numFmtId="0" fontId="28" fillId="0" borderId="54" xfId="30" applyFont="1" applyFill="1" applyBorder="1"/>
    <xf numFmtId="0" fontId="4" fillId="0" borderId="12" xfId="29" applyFont="1" applyFill="1" applyBorder="1" applyAlignment="1">
      <alignment horizontal="center" vertical="center" wrapText="1"/>
    </xf>
    <xf numFmtId="3" fontId="23" fillId="0" borderId="58" xfId="30" applyNumberFormat="1" applyFont="1" applyFill="1" applyBorder="1" applyAlignment="1">
      <alignment horizontal="right" vertical="center" wrapText="1" indent="1"/>
    </xf>
    <xf numFmtId="3" fontId="23" fillId="0" borderId="50" xfId="30" applyNumberFormat="1" applyFont="1" applyFill="1" applyBorder="1" applyAlignment="1">
      <alignment horizontal="right" vertical="center" wrapText="1" indent="1"/>
    </xf>
    <xf numFmtId="3" fontId="23" fillId="0" borderId="17" xfId="30" applyNumberFormat="1" applyFont="1" applyFill="1" applyBorder="1" applyAlignment="1">
      <alignment horizontal="right" vertical="center" indent="1"/>
    </xf>
    <xf numFmtId="0" fontId="1" fillId="0" borderId="29" xfId="30" applyFont="1" applyFill="1" applyBorder="1" applyAlignment="1">
      <alignment wrapText="1"/>
    </xf>
    <xf numFmtId="3" fontId="4" fillId="0" borderId="0" xfId="36" applyNumberFormat="1" applyFill="1" applyAlignment="1">
      <alignment horizontal="center"/>
    </xf>
    <xf numFmtId="0" fontId="5" fillId="0" borderId="0" xfId="0" applyFont="1" applyFill="1" applyAlignment="1">
      <alignment horizontal="center"/>
    </xf>
    <xf numFmtId="3" fontId="28" fillId="0" borderId="0" xfId="30" applyNumberFormat="1" applyFont="1" applyFill="1" applyAlignment="1">
      <alignment horizontal="center"/>
    </xf>
    <xf numFmtId="3" fontId="0" fillId="0" borderId="0" xfId="0" applyNumberForma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3" fontId="23" fillId="0" borderId="71" xfId="30" applyNumberFormat="1" applyFont="1" applyFill="1" applyBorder="1" applyAlignment="1">
      <alignment horizontal="right" vertical="center" wrapText="1" indent="1"/>
    </xf>
    <xf numFmtId="0" fontId="4" fillId="0" borderId="15" xfId="30" applyFont="1" applyFill="1" applyBorder="1" applyAlignment="1">
      <alignment horizontal="center" vertical="center" wrapText="1"/>
    </xf>
    <xf numFmtId="164" fontId="4" fillId="0" borderId="12" xfId="31" applyNumberFormat="1" applyFont="1" applyFill="1" applyBorder="1" applyAlignment="1">
      <alignment horizontal="center" vertical="center" wrapText="1"/>
    </xf>
    <xf numFmtId="0" fontId="4" fillId="0" borderId="48" xfId="30" applyFont="1" applyFill="1" applyBorder="1" applyAlignment="1">
      <alignment horizontal="center" vertical="center" wrapText="1"/>
    </xf>
    <xf numFmtId="3" fontId="4" fillId="0" borderId="23" xfId="30" applyNumberFormat="1" applyFont="1" applyFill="1" applyBorder="1" applyAlignment="1">
      <alignment horizontal="center" vertical="center" wrapText="1"/>
    </xf>
    <xf numFmtId="0" fontId="4" fillId="0" borderId="18" xfId="30" applyFont="1" applyFill="1" applyBorder="1" applyAlignment="1">
      <alignment horizontal="center" vertical="center" wrapText="1"/>
    </xf>
    <xf numFmtId="0" fontId="4" fillId="0" borderId="0" xfId="30" applyFont="1" applyFill="1" applyBorder="1" applyAlignment="1">
      <alignment wrapText="1"/>
    </xf>
    <xf numFmtId="0" fontId="31" fillId="0" borderId="12" xfId="30" applyFont="1" applyFill="1" applyBorder="1" applyAlignment="1">
      <alignment horizontal="center" vertical="center" wrapText="1"/>
    </xf>
    <xf numFmtId="0" fontId="31" fillId="0" borderId="23" xfId="30" applyFont="1" applyFill="1" applyBorder="1" applyAlignment="1">
      <alignment horizontal="center" vertical="center" wrapText="1"/>
    </xf>
    <xf numFmtId="3" fontId="23" fillId="0" borderId="0" xfId="30" applyNumberFormat="1" applyFont="1" applyFill="1" applyBorder="1" applyAlignment="1">
      <alignment horizontal="right" vertical="center" indent="1"/>
    </xf>
    <xf numFmtId="3" fontId="26" fillId="0" borderId="38" xfId="30" applyNumberFormat="1" applyFont="1" applyFill="1" applyBorder="1" applyAlignment="1">
      <alignment horizontal="right" vertical="center" indent="1"/>
    </xf>
    <xf numFmtId="3" fontId="26" fillId="0" borderId="40" xfId="30" applyNumberFormat="1" applyFont="1" applyFill="1" applyBorder="1" applyAlignment="1">
      <alignment horizontal="right" vertical="center" indent="1"/>
    </xf>
    <xf numFmtId="3" fontId="26" fillId="0" borderId="36" xfId="30" applyNumberFormat="1" applyFont="1" applyFill="1" applyBorder="1" applyAlignment="1">
      <alignment horizontal="right" vertical="center" indent="1"/>
    </xf>
    <xf numFmtId="0" fontId="25" fillId="0" borderId="0" xfId="34" applyFont="1" applyFill="1" applyBorder="1" applyAlignment="1">
      <alignment horizontal="left" vertical="center" indent="1"/>
    </xf>
    <xf numFmtId="0" fontId="25" fillId="0" borderId="34" xfId="34" applyFont="1" applyFill="1" applyBorder="1" applyAlignment="1">
      <alignment horizontal="left" vertical="center" wrapText="1" indent="1"/>
    </xf>
    <xf numFmtId="3" fontId="26" fillId="0" borderId="11" xfId="30" applyNumberFormat="1" applyFont="1" applyFill="1" applyBorder="1" applyAlignment="1">
      <alignment horizontal="right" vertical="center" indent="1"/>
    </xf>
    <xf numFmtId="3" fontId="26" fillId="0" borderId="12" xfId="30" applyNumberFormat="1" applyFont="1" applyFill="1" applyBorder="1" applyAlignment="1">
      <alignment horizontal="right" vertical="center" indent="1"/>
    </xf>
    <xf numFmtId="3" fontId="26" fillId="0" borderId="23" xfId="30" applyNumberFormat="1" applyFont="1" applyFill="1" applyBorder="1" applyAlignment="1">
      <alignment horizontal="right" vertical="center" indent="1"/>
    </xf>
    <xf numFmtId="3" fontId="1" fillId="0" borderId="12" xfId="30" applyNumberFormat="1" applyFont="1" applyFill="1" applyBorder="1" applyAlignment="1">
      <alignment horizontal="center" vertical="center" wrapText="1"/>
    </xf>
    <xf numFmtId="3" fontId="1" fillId="0" borderId="0" xfId="30" applyNumberFormat="1" applyFont="1" applyFill="1" applyBorder="1"/>
    <xf numFmtId="3" fontId="3" fillId="0" borderId="36" xfId="31" applyNumberFormat="1" applyFont="1" applyFill="1" applyBorder="1" applyAlignment="1">
      <alignment horizontal="right" vertical="center" wrapText="1" inden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2" xfId="37" applyFont="1" applyFill="1" applyBorder="1" applyAlignment="1">
      <alignment horizontal="center" vertical="center" wrapText="1"/>
    </xf>
    <xf numFmtId="49" fontId="1" fillId="0" borderId="12" xfId="29" applyNumberFormat="1" applyFont="1" applyFill="1" applyBorder="1" applyAlignment="1">
      <alignment horizontal="center" vertical="center" wrapText="1"/>
    </xf>
    <xf numFmtId="0" fontId="28" fillId="0" borderId="12" xfId="30" applyFont="1" applyFill="1" applyBorder="1" applyAlignment="1">
      <alignment horizontal="center" vertical="center" wrapText="1"/>
    </xf>
    <xf numFmtId="0" fontId="1" fillId="0" borderId="12" xfId="30" applyFont="1" applyFill="1" applyBorder="1" applyAlignment="1">
      <alignment horizontal="center" vertical="center" wrapText="1"/>
    </xf>
    <xf numFmtId="0" fontId="1" fillId="0" borderId="23" xfId="30" applyFont="1" applyFill="1" applyBorder="1" applyAlignment="1">
      <alignment horizontal="center" vertical="center" wrapText="1"/>
    </xf>
    <xf numFmtId="0" fontId="1" fillId="0" borderId="11" xfId="30" applyFont="1" applyFill="1" applyBorder="1" applyAlignment="1">
      <alignment horizontal="center" vertical="center" wrapText="1"/>
    </xf>
    <xf numFmtId="3" fontId="1" fillId="0" borderId="11" xfId="30" applyNumberFormat="1" applyFont="1" applyFill="1" applyBorder="1" applyAlignment="1">
      <alignment horizontal="center" vertical="center" wrapText="1"/>
    </xf>
    <xf numFmtId="164" fontId="1" fillId="0" borderId="11" xfId="31" applyNumberFormat="1" applyFont="1" applyFill="1" applyBorder="1" applyAlignment="1">
      <alignment horizontal="center" vertical="center" wrapText="1"/>
    </xf>
    <xf numFmtId="3" fontId="3" fillId="0" borderId="11" xfId="31" applyNumberFormat="1" applyFont="1" applyFill="1" applyBorder="1" applyAlignment="1">
      <alignment horizontal="right" vertical="center" wrapText="1" indent="1"/>
    </xf>
    <xf numFmtId="0" fontId="1" fillId="0" borderId="0" xfId="30" applyFont="1" applyFill="1" applyBorder="1" applyAlignment="1"/>
    <xf numFmtId="0" fontId="1" fillId="0" borderId="31" xfId="30" applyFont="1" applyFill="1" applyBorder="1" applyAlignment="1"/>
    <xf numFmtId="0" fontId="1" fillId="0" borderId="24" xfId="30" applyFont="1" applyFill="1" applyBorder="1" applyAlignment="1"/>
    <xf numFmtId="0" fontId="1" fillId="0" borderId="18" xfId="30" applyFont="1" applyFill="1" applyBorder="1" applyAlignment="1">
      <alignment horizontal="center" vertical="center" wrapText="1"/>
    </xf>
    <xf numFmtId="0" fontId="1" fillId="0" borderId="23" xfId="30" applyFont="1" applyFill="1" applyBorder="1" applyAlignment="1">
      <alignment horizontal="center" vertical="center"/>
    </xf>
    <xf numFmtId="3" fontId="26" fillId="0" borderId="10" xfId="30" applyNumberFormat="1" applyFont="1" applyFill="1" applyBorder="1" applyAlignment="1">
      <alignment horizontal="right" vertical="center" indent="1"/>
    </xf>
    <xf numFmtId="0" fontId="25" fillId="0" borderId="39" xfId="34" applyFont="1" applyFill="1" applyBorder="1" applyAlignment="1">
      <alignment horizontal="left" vertical="center" wrapText="1" indent="1"/>
    </xf>
    <xf numFmtId="0" fontId="25" fillId="0" borderId="38" xfId="34" applyFont="1" applyFill="1" applyBorder="1" applyAlignment="1">
      <alignment horizontal="left" vertical="center" wrapText="1" indent="1"/>
    </xf>
    <xf numFmtId="0" fontId="25" fillId="0" borderId="58" xfId="34" applyFont="1" applyFill="1" applyBorder="1" applyAlignment="1">
      <alignment vertical="center" wrapText="1"/>
    </xf>
    <xf numFmtId="0" fontId="25" fillId="0" borderId="63" xfId="34" applyFont="1" applyFill="1" applyBorder="1" applyAlignment="1">
      <alignment vertical="center" wrapText="1"/>
    </xf>
    <xf numFmtId="0" fontId="25" fillId="0" borderId="50" xfId="34" applyFont="1" applyFill="1" applyBorder="1" applyAlignment="1">
      <alignment vertical="center" wrapText="1"/>
    </xf>
    <xf numFmtId="0" fontId="25" fillId="0" borderId="51" xfId="34" applyFont="1" applyFill="1" applyBorder="1" applyAlignment="1">
      <alignment vertical="center" wrapText="1"/>
    </xf>
    <xf numFmtId="0" fontId="25" fillId="0" borderId="52" xfId="34" applyFont="1" applyFill="1" applyBorder="1" applyAlignment="1">
      <alignment vertical="center" wrapText="1"/>
    </xf>
    <xf numFmtId="3" fontId="24" fillId="0" borderId="10" xfId="35" applyNumberFormat="1" applyFont="1" applyFill="1" applyBorder="1" applyAlignment="1">
      <alignment vertical="center"/>
    </xf>
    <xf numFmtId="3" fontId="25" fillId="0" borderId="71" xfId="34" applyNumberFormat="1" applyFont="1" applyFill="1" applyBorder="1" applyAlignment="1">
      <alignment vertical="center" wrapText="1"/>
    </xf>
    <xf numFmtId="3" fontId="25" fillId="0" borderId="71" xfId="35" applyNumberFormat="1" applyFont="1" applyFill="1" applyBorder="1" applyAlignment="1">
      <alignment vertical="center"/>
    </xf>
    <xf numFmtId="3" fontId="25" fillId="0" borderId="58" xfId="35" applyNumberFormat="1" applyFont="1" applyFill="1" applyBorder="1" applyAlignment="1">
      <alignment vertical="center"/>
    </xf>
    <xf numFmtId="3" fontId="25" fillId="0" borderId="58" xfId="34" applyNumberFormat="1" applyFont="1" applyFill="1" applyBorder="1" applyAlignment="1">
      <alignment vertical="center" wrapText="1"/>
    </xf>
    <xf numFmtId="3" fontId="25" fillId="0" borderId="15" xfId="35" applyNumberFormat="1" applyFont="1" applyFill="1" applyBorder="1" applyAlignment="1">
      <alignment vertical="center"/>
    </xf>
    <xf numFmtId="3" fontId="25" fillId="0" borderId="64" xfId="35" applyNumberFormat="1" applyFont="1" applyFill="1" applyBorder="1" applyAlignment="1">
      <alignment vertical="center"/>
    </xf>
    <xf numFmtId="3" fontId="25" fillId="0" borderId="63" xfId="35" applyNumberFormat="1" applyFont="1" applyFill="1" applyBorder="1" applyAlignment="1">
      <alignment vertical="center"/>
    </xf>
    <xf numFmtId="3" fontId="25" fillId="0" borderId="70" xfId="35" applyNumberFormat="1" applyFont="1" applyFill="1" applyBorder="1" applyAlignment="1">
      <alignment vertical="center"/>
    </xf>
    <xf numFmtId="3" fontId="25" fillId="0" borderId="63" xfId="34" applyNumberFormat="1" applyFont="1" applyFill="1" applyBorder="1" applyAlignment="1">
      <alignment vertical="center" wrapText="1"/>
    </xf>
    <xf numFmtId="3" fontId="24" fillId="24" borderId="10" xfId="34" applyNumberFormat="1" applyFont="1" applyFill="1" applyBorder="1" applyAlignment="1">
      <alignment vertical="center"/>
    </xf>
    <xf numFmtId="3" fontId="24" fillId="24" borderId="10" xfId="35" applyNumberFormat="1" applyFont="1" applyFill="1" applyBorder="1" applyAlignment="1">
      <alignment vertical="center"/>
    </xf>
    <xf numFmtId="3" fontId="25" fillId="0" borderId="50" xfId="34" applyNumberFormat="1" applyFont="1" applyFill="1" applyBorder="1" applyAlignment="1">
      <alignment vertical="center" wrapText="1"/>
    </xf>
    <xf numFmtId="3" fontId="25" fillId="0" borderId="50" xfId="35" applyNumberFormat="1" applyFont="1" applyFill="1" applyBorder="1" applyAlignment="1">
      <alignment vertical="center"/>
    </xf>
    <xf numFmtId="3" fontId="25" fillId="0" borderId="73" xfId="34" applyNumberFormat="1" applyFont="1" applyFill="1" applyBorder="1" applyAlignment="1">
      <alignment vertical="center" wrapText="1"/>
    </xf>
    <xf numFmtId="3" fontId="25" fillId="0" borderId="52" xfId="35" applyNumberFormat="1" applyFont="1" applyFill="1" applyBorder="1" applyAlignment="1">
      <alignment vertical="center"/>
    </xf>
    <xf numFmtId="3" fontId="25" fillId="0" borderId="10" xfId="34" applyNumberFormat="1" applyFont="1" applyFill="1" applyBorder="1" applyAlignment="1">
      <alignment vertical="center" wrapText="1"/>
    </xf>
    <xf numFmtId="3" fontId="25" fillId="0" borderId="70" xfId="34" applyNumberFormat="1" applyFont="1" applyFill="1" applyBorder="1" applyAlignment="1">
      <alignment horizontal="right" vertical="center" wrapText="1"/>
    </xf>
    <xf numFmtId="3" fontId="24" fillId="24" borderId="10" xfId="34" applyNumberFormat="1" applyFont="1" applyFill="1" applyBorder="1" applyAlignment="1">
      <alignment vertical="center" wrapText="1"/>
    </xf>
    <xf numFmtId="0" fontId="1" fillId="0" borderId="0" xfId="35" applyFill="1" applyBorder="1"/>
    <xf numFmtId="0" fontId="29" fillId="0" borderId="0" xfId="35" applyFont="1" applyFill="1" applyBorder="1" applyAlignment="1">
      <alignment horizontal="left" vertical="center"/>
    </xf>
    <xf numFmtId="0" fontId="25" fillId="0" borderId="56" xfId="34" applyFont="1" applyFill="1" applyBorder="1" applyAlignment="1">
      <alignment horizontal="left" vertical="center" wrapText="1" indent="1"/>
    </xf>
    <xf numFmtId="0" fontId="25" fillId="0" borderId="72" xfId="34" applyFont="1" applyFill="1" applyBorder="1" applyAlignment="1">
      <alignment vertical="center" wrapText="1"/>
    </xf>
    <xf numFmtId="3" fontId="25" fillId="0" borderId="72" xfId="34" applyNumberFormat="1" applyFont="1" applyFill="1" applyBorder="1" applyAlignment="1">
      <alignment vertical="center" wrapText="1"/>
    </xf>
    <xf numFmtId="3" fontId="25" fillId="0" borderId="72" xfId="35" applyNumberFormat="1" applyFont="1" applyFill="1" applyBorder="1" applyAlignment="1">
      <alignment vertical="center"/>
    </xf>
    <xf numFmtId="3" fontId="26" fillId="0" borderId="50" xfId="0" applyNumberFormat="1" applyFont="1" applyFill="1" applyBorder="1" applyAlignment="1">
      <alignment horizontal="right" vertical="center" wrapText="1" indent="1"/>
    </xf>
    <xf numFmtId="0" fontId="4" fillId="0" borderId="15" xfId="0" applyFont="1" applyFill="1" applyBorder="1" applyAlignment="1">
      <alignment horizontal="center" vertical="center" wrapText="1"/>
    </xf>
    <xf numFmtId="49" fontId="4" fillId="0" borderId="12" xfId="0" applyNumberFormat="1" applyFont="1" applyFill="1" applyBorder="1" applyAlignment="1">
      <alignment horizontal="center" vertical="center" wrapText="1"/>
    </xf>
    <xf numFmtId="49" fontId="1" fillId="0" borderId="37" xfId="0" applyNumberFormat="1" applyFont="1" applyFill="1" applyBorder="1" applyAlignment="1">
      <alignment horizontal="center" vertical="center" wrapText="1"/>
    </xf>
    <xf numFmtId="49" fontId="4" fillId="0" borderId="37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3" fontId="26" fillId="0" borderId="38" xfId="0" applyNumberFormat="1" applyFont="1" applyFill="1" applyBorder="1" applyAlignment="1">
      <alignment horizontal="right" vertical="center" wrapText="1" indent="1"/>
    </xf>
    <xf numFmtId="0" fontId="1" fillId="0" borderId="11" xfId="30" applyFont="1" applyFill="1" applyBorder="1" applyAlignment="1">
      <alignment horizontal="center" vertical="center"/>
    </xf>
    <xf numFmtId="0" fontId="4" fillId="0" borderId="11" xfId="30" applyFont="1" applyFill="1" applyBorder="1" applyAlignment="1">
      <alignment horizontal="center" vertical="center"/>
    </xf>
    <xf numFmtId="3" fontId="26" fillId="0" borderId="11" xfId="30" applyNumberFormat="1" applyFont="1" applyFill="1" applyBorder="1" applyAlignment="1">
      <alignment horizontal="right" vertical="center" wrapText="1" indent="1"/>
    </xf>
    <xf numFmtId="49" fontId="1" fillId="0" borderId="0" xfId="0" applyNumberFormat="1" applyFont="1" applyFill="1" applyBorder="1" applyAlignment="1">
      <alignment horizontal="left" vertical="center"/>
    </xf>
    <xf numFmtId="3" fontId="23" fillId="0" borderId="51" xfId="30" applyNumberFormat="1" applyFont="1" applyFill="1" applyBorder="1" applyAlignment="1">
      <alignment horizontal="right" vertical="center" wrapText="1" indent="1"/>
    </xf>
    <xf numFmtId="3" fontId="3" fillId="0" borderId="0" xfId="35" applyNumberFormat="1" applyFont="1" applyFill="1"/>
    <xf numFmtId="0" fontId="3" fillId="0" borderId="0" xfId="35" applyFont="1" applyFill="1"/>
    <xf numFmtId="3" fontId="40" fillId="0" borderId="0" xfId="35" applyNumberFormat="1" applyFont="1" applyFill="1"/>
    <xf numFmtId="0" fontId="40" fillId="0" borderId="0" xfId="35" applyFont="1" applyFill="1"/>
    <xf numFmtId="0" fontId="29" fillId="0" borderId="26" xfId="34" applyFont="1" applyFill="1" applyBorder="1" applyAlignment="1">
      <alignment horizontal="left" vertical="center" indent="1"/>
    </xf>
    <xf numFmtId="0" fontId="29" fillId="0" borderId="0" xfId="35" applyFont="1" applyFill="1" applyBorder="1" applyAlignment="1">
      <alignment horizontal="left" vertical="center"/>
    </xf>
    <xf numFmtId="3" fontId="23" fillId="0" borderId="47" xfId="0" applyNumberFormat="1" applyFont="1" applyFill="1" applyBorder="1" applyAlignment="1">
      <alignment horizontal="right" vertical="center" indent="1"/>
    </xf>
    <xf numFmtId="0" fontId="5" fillId="0" borderId="21" xfId="33" applyFont="1" applyFill="1" applyBorder="1" applyAlignment="1">
      <alignment horizontal="center" vertical="center" wrapText="1"/>
    </xf>
    <xf numFmtId="0" fontId="5" fillId="0" borderId="43" xfId="33" applyFont="1" applyFill="1" applyBorder="1" applyAlignment="1">
      <alignment horizontal="center" vertical="center" wrapText="1"/>
    </xf>
    <xf numFmtId="3" fontId="23" fillId="0" borderId="33" xfId="0" applyNumberFormat="1" applyFont="1" applyFill="1" applyBorder="1" applyAlignment="1">
      <alignment horizontal="right" vertical="center" indent="1"/>
    </xf>
    <xf numFmtId="3" fontId="23" fillId="0" borderId="57" xfId="0" applyNumberFormat="1" applyFont="1" applyFill="1" applyBorder="1" applyAlignment="1">
      <alignment horizontal="right" vertical="center" wrapText="1" indent="1"/>
    </xf>
    <xf numFmtId="3" fontId="23" fillId="0" borderId="67" xfId="0" applyNumberFormat="1" applyFont="1" applyFill="1" applyBorder="1" applyAlignment="1">
      <alignment horizontal="right" vertical="center" wrapText="1" indent="1"/>
    </xf>
    <xf numFmtId="3" fontId="26" fillId="0" borderId="46" xfId="0" applyNumberFormat="1" applyFont="1" applyFill="1" applyBorder="1" applyAlignment="1">
      <alignment horizontal="right" vertical="center" wrapText="1" indent="1"/>
    </xf>
    <xf numFmtId="3" fontId="26" fillId="0" borderId="24" xfId="0" applyNumberFormat="1" applyFont="1" applyFill="1" applyBorder="1" applyAlignment="1">
      <alignment horizontal="right" vertical="center" wrapText="1" indent="1"/>
    </xf>
    <xf numFmtId="3" fontId="41" fillId="0" borderId="52" xfId="0" applyNumberFormat="1" applyFont="1" applyFill="1" applyBorder="1" applyAlignment="1">
      <alignment horizontal="right" vertical="center" indent="1"/>
    </xf>
    <xf numFmtId="3" fontId="34" fillId="0" borderId="35" xfId="0" applyNumberFormat="1" applyFont="1" applyFill="1" applyBorder="1" applyAlignment="1">
      <alignment horizontal="right" vertical="center" indent="1"/>
    </xf>
    <xf numFmtId="3" fontId="34" fillId="0" borderId="25" xfId="0" applyNumberFormat="1" applyFont="1" applyFill="1" applyBorder="1" applyAlignment="1">
      <alignment horizontal="right" vertical="center" indent="1"/>
    </xf>
    <xf numFmtId="3" fontId="33" fillId="0" borderId="77" xfId="0" applyNumberFormat="1" applyFont="1" applyFill="1" applyBorder="1" applyAlignment="1">
      <alignment horizontal="right" vertical="center" indent="1"/>
    </xf>
    <xf numFmtId="3" fontId="25" fillId="0" borderId="51" xfId="34" applyNumberFormat="1" applyFont="1" applyFill="1" applyBorder="1" applyAlignment="1">
      <alignment vertical="center" wrapText="1"/>
    </xf>
    <xf numFmtId="3" fontId="26" fillId="0" borderId="53" xfId="30" applyNumberFormat="1" applyFont="1" applyFill="1" applyBorder="1" applyAlignment="1">
      <alignment horizontal="right" vertical="center" wrapText="1" indent="1"/>
    </xf>
    <xf numFmtId="3" fontId="26" fillId="0" borderId="77" xfId="30" applyNumberFormat="1" applyFont="1" applyFill="1" applyBorder="1" applyAlignment="1">
      <alignment horizontal="right" vertical="center" wrapText="1" indent="1"/>
    </xf>
    <xf numFmtId="3" fontId="23" fillId="0" borderId="12" xfId="30" applyNumberFormat="1" applyFont="1" applyFill="1" applyBorder="1" applyAlignment="1">
      <alignment horizontal="right" vertical="center" wrapText="1" indent="1"/>
    </xf>
    <xf numFmtId="3" fontId="23" fillId="0" borderId="12" xfId="30" applyNumberFormat="1" applyFont="1" applyFill="1" applyBorder="1" applyAlignment="1">
      <alignment horizontal="right" vertical="center" indent="1"/>
    </xf>
    <xf numFmtId="3" fontId="23" fillId="0" borderId="24" xfId="30" applyNumberFormat="1" applyFont="1" applyFill="1" applyBorder="1" applyAlignment="1">
      <alignment horizontal="right" vertical="center" wrapText="1" indent="1"/>
    </xf>
    <xf numFmtId="3" fontId="23" fillId="0" borderId="34" xfId="30" applyNumberFormat="1" applyFont="1" applyFill="1" applyBorder="1" applyAlignment="1">
      <alignment horizontal="right" vertical="center" wrapText="1" indent="1"/>
    </xf>
    <xf numFmtId="3" fontId="23" fillId="0" borderId="27" xfId="30" applyNumberFormat="1" applyFont="1" applyFill="1" applyBorder="1" applyAlignment="1">
      <alignment horizontal="right" vertical="center" wrapText="1" indent="1"/>
    </xf>
    <xf numFmtId="3" fontId="23" fillId="0" borderId="27" xfId="30" applyNumberFormat="1" applyFont="1" applyFill="1" applyBorder="1" applyAlignment="1">
      <alignment horizontal="right" vertical="center" indent="1"/>
    </xf>
    <xf numFmtId="3" fontId="23" fillId="0" borderId="25" xfId="30" applyNumberFormat="1" applyFont="1" applyFill="1" applyBorder="1" applyAlignment="1">
      <alignment horizontal="right" vertical="center" indent="1"/>
    </xf>
    <xf numFmtId="3" fontId="23" fillId="0" borderId="45" xfId="30" applyNumberFormat="1" applyFont="1" applyFill="1" applyBorder="1" applyAlignment="1">
      <alignment horizontal="right" vertical="center" indent="1"/>
    </xf>
    <xf numFmtId="3" fontId="23" fillId="0" borderId="31" xfId="30" applyNumberFormat="1" applyFont="1" applyFill="1" applyBorder="1" applyAlignment="1">
      <alignment horizontal="right" vertical="center" wrapText="1" indent="1"/>
    </xf>
    <xf numFmtId="3" fontId="23" fillId="0" borderId="32" xfId="30" applyNumberFormat="1" applyFont="1" applyFill="1" applyBorder="1" applyAlignment="1">
      <alignment horizontal="right" vertical="center" wrapText="1" indent="1"/>
    </xf>
    <xf numFmtId="3" fontId="23" fillId="0" borderId="32" xfId="30" applyNumberFormat="1" applyFont="1" applyFill="1" applyBorder="1" applyAlignment="1">
      <alignment horizontal="right" vertical="center" indent="1"/>
    </xf>
    <xf numFmtId="3" fontId="23" fillId="0" borderId="78" xfId="30" applyNumberFormat="1" applyFont="1" applyFill="1" applyBorder="1" applyAlignment="1">
      <alignment horizontal="right" vertical="center" indent="1"/>
    </xf>
    <xf numFmtId="3" fontId="23" fillId="0" borderId="28" xfId="30" applyNumberFormat="1" applyFont="1" applyFill="1" applyBorder="1" applyAlignment="1">
      <alignment horizontal="right" vertical="center" indent="1"/>
    </xf>
    <xf numFmtId="3" fontId="23" fillId="0" borderId="55" xfId="30" applyNumberFormat="1" applyFont="1" applyFill="1" applyBorder="1" applyAlignment="1">
      <alignment horizontal="right" vertical="center" indent="1"/>
    </xf>
    <xf numFmtId="3" fontId="25" fillId="0" borderId="52" xfId="34" applyNumberFormat="1" applyFont="1" applyFill="1" applyBorder="1" applyAlignment="1">
      <alignment vertical="center" wrapText="1"/>
    </xf>
    <xf numFmtId="0" fontId="23" fillId="0" borderId="0" xfId="35" applyFont="1" applyFill="1"/>
    <xf numFmtId="0" fontId="42" fillId="0" borderId="0" xfId="35" applyFont="1" applyFill="1"/>
    <xf numFmtId="0" fontId="24" fillId="0" borderId="26" xfId="34" applyFont="1" applyFill="1" applyBorder="1" applyAlignment="1">
      <alignment horizontal="center" vertical="center" wrapText="1"/>
    </xf>
    <xf numFmtId="0" fontId="24" fillId="0" borderId="10" xfId="33" applyFont="1" applyFill="1" applyBorder="1" applyAlignment="1">
      <alignment horizontal="center" vertical="center" wrapText="1"/>
    </xf>
    <xf numFmtId="3" fontId="24" fillId="0" borderId="26" xfId="34" applyNumberFormat="1" applyFont="1" applyFill="1" applyBorder="1" applyAlignment="1">
      <alignment horizontal="center" vertical="center" wrapText="1"/>
    </xf>
    <xf numFmtId="0" fontId="24" fillId="0" borderId="10" xfId="31" applyFont="1" applyFill="1" applyBorder="1" applyAlignment="1">
      <alignment horizontal="center" vertical="center" wrapText="1"/>
    </xf>
    <xf numFmtId="3" fontId="25" fillId="0" borderId="71" xfId="35" applyNumberFormat="1" applyFont="1" applyFill="1" applyBorder="1" applyAlignment="1">
      <alignment horizontal="right" vertical="center" indent="1"/>
    </xf>
    <xf numFmtId="3" fontId="25" fillId="0" borderId="58" xfId="35" applyNumberFormat="1" applyFont="1" applyFill="1" applyBorder="1" applyAlignment="1">
      <alignment horizontal="right" vertical="center" indent="1"/>
    </xf>
    <xf numFmtId="0" fontId="25" fillId="0" borderId="40" xfId="34" applyFont="1" applyFill="1" applyBorder="1" applyAlignment="1">
      <alignment horizontal="left" vertical="center" wrapText="1" indent="1"/>
    </xf>
    <xf numFmtId="3" fontId="25" fillId="0" borderId="51" xfId="35" applyNumberFormat="1" applyFont="1" applyFill="1" applyBorder="1" applyAlignment="1">
      <alignment horizontal="right" vertical="center" indent="1"/>
    </xf>
    <xf numFmtId="3" fontId="25" fillId="0" borderId="70" xfId="35" applyNumberFormat="1" applyFont="1" applyFill="1" applyBorder="1" applyAlignment="1">
      <alignment horizontal="right" vertical="center" indent="1"/>
    </xf>
    <xf numFmtId="3" fontId="25" fillId="0" borderId="63" xfId="35" applyNumberFormat="1" applyFont="1" applyFill="1" applyBorder="1" applyAlignment="1">
      <alignment horizontal="right" vertical="center" indent="1"/>
    </xf>
    <xf numFmtId="3" fontId="24" fillId="24" borderId="10" xfId="35" applyNumberFormat="1" applyFont="1" applyFill="1" applyBorder="1" applyAlignment="1">
      <alignment horizontal="right" vertical="center" indent="1"/>
    </xf>
    <xf numFmtId="3" fontId="25" fillId="0" borderId="50" xfId="35" applyNumberFormat="1" applyFont="1" applyFill="1" applyBorder="1" applyAlignment="1">
      <alignment horizontal="right" vertical="center" indent="1"/>
    </xf>
    <xf numFmtId="0" fontId="24" fillId="0" borderId="18" xfId="34" applyFont="1" applyFill="1" applyBorder="1" applyAlignment="1">
      <alignment horizontal="center" vertical="center"/>
    </xf>
    <xf numFmtId="0" fontId="24" fillId="0" borderId="22" xfId="34" applyFont="1" applyFill="1" applyBorder="1" applyAlignment="1">
      <alignment horizontal="center" vertical="center"/>
    </xf>
    <xf numFmtId="0" fontId="25" fillId="0" borderId="42" xfId="34" applyFont="1" applyFill="1" applyBorder="1" applyAlignment="1">
      <alignment horizontal="left" vertical="center" indent="1"/>
    </xf>
    <xf numFmtId="0" fontId="25" fillId="0" borderId="44" xfId="34" applyFont="1" applyFill="1" applyBorder="1" applyAlignment="1">
      <alignment horizontal="left" vertical="center" wrapText="1" indent="1"/>
    </xf>
    <xf numFmtId="3" fontId="25" fillId="0" borderId="61" xfId="35" applyNumberFormat="1" applyFont="1" applyFill="1" applyBorder="1" applyAlignment="1">
      <alignment horizontal="right" vertical="center" indent="1"/>
    </xf>
    <xf numFmtId="3" fontId="24" fillId="24" borderId="33" xfId="35" applyNumberFormat="1" applyFont="1" applyFill="1" applyBorder="1" applyAlignment="1">
      <alignment horizontal="right" vertical="center" indent="1"/>
    </xf>
    <xf numFmtId="0" fontId="25" fillId="0" borderId="25" xfId="34" applyFont="1" applyFill="1" applyBorder="1" applyAlignment="1">
      <alignment horizontal="left" vertical="center" indent="1"/>
    </xf>
    <xf numFmtId="0" fontId="25" fillId="0" borderId="65" xfId="34" applyFont="1" applyFill="1" applyBorder="1" applyAlignment="1">
      <alignment horizontal="left" vertical="center" wrapText="1" indent="1"/>
    </xf>
    <xf numFmtId="0" fontId="25" fillId="0" borderId="45" xfId="34" applyFont="1" applyFill="1" applyBorder="1" applyAlignment="1">
      <alignment horizontal="left" vertical="center" wrapText="1" indent="1"/>
    </xf>
    <xf numFmtId="0" fontId="1" fillId="0" borderId="13" xfId="35" applyFill="1" applyBorder="1"/>
    <xf numFmtId="0" fontId="24" fillId="0" borderId="13" xfId="34" applyFont="1" applyFill="1" applyBorder="1" applyAlignment="1">
      <alignment horizontal="left" vertical="center" wrapText="1" indent="1"/>
    </xf>
    <xf numFmtId="3" fontId="24" fillId="0" borderId="10" xfId="35" applyNumberFormat="1" applyFont="1" applyFill="1" applyBorder="1" applyAlignment="1">
      <alignment horizontal="right" vertical="center" indent="1"/>
    </xf>
    <xf numFmtId="0" fontId="24" fillId="0" borderId="13" xfId="34" applyFont="1" applyFill="1" applyBorder="1" applyAlignment="1">
      <alignment horizontal="left" vertical="center" indent="1"/>
    </xf>
    <xf numFmtId="0" fontId="3" fillId="0" borderId="0" xfId="35" applyFont="1" applyFill="1" applyBorder="1"/>
    <xf numFmtId="0" fontId="24" fillId="0" borderId="0" xfId="35" applyFont="1" applyFill="1"/>
    <xf numFmtId="3" fontId="25" fillId="0" borderId="12" xfId="35" applyNumberFormat="1" applyFont="1" applyFill="1" applyBorder="1" applyAlignment="1">
      <alignment horizontal="right"/>
    </xf>
    <xf numFmtId="0" fontId="25" fillId="0" borderId="32" xfId="35" applyFont="1" applyFill="1" applyBorder="1"/>
    <xf numFmtId="3" fontId="25" fillId="0" borderId="32" xfId="35" applyNumberFormat="1" applyFont="1" applyFill="1" applyBorder="1" applyAlignment="1">
      <alignment horizontal="right"/>
    </xf>
    <xf numFmtId="0" fontId="43" fillId="0" borderId="58" xfId="35" applyFont="1" applyFill="1" applyBorder="1" applyAlignment="1">
      <alignment horizontal="right"/>
    </xf>
    <xf numFmtId="0" fontId="43" fillId="0" borderId="70" xfId="35" applyFont="1" applyFill="1" applyBorder="1" applyAlignment="1">
      <alignment horizontal="right"/>
    </xf>
    <xf numFmtId="3" fontId="25" fillId="0" borderId="30" xfId="35" applyNumberFormat="1" applyFont="1" applyFill="1" applyBorder="1" applyAlignment="1">
      <alignment horizontal="right"/>
    </xf>
    <xf numFmtId="3" fontId="25" fillId="0" borderId="23" xfId="35" applyNumberFormat="1" applyFont="1" applyFill="1" applyBorder="1" applyAlignment="1">
      <alignment horizontal="right"/>
    </xf>
    <xf numFmtId="0" fontId="43" fillId="0" borderId="10" xfId="35" applyFont="1" applyFill="1" applyBorder="1" applyAlignment="1">
      <alignment horizontal="right"/>
    </xf>
    <xf numFmtId="3" fontId="43" fillId="0" borderId="60" xfId="35" applyNumberFormat="1" applyFont="1" applyFill="1" applyBorder="1" applyAlignment="1">
      <alignment horizontal="right"/>
    </xf>
    <xf numFmtId="3" fontId="43" fillId="0" borderId="17" xfId="35" applyNumberFormat="1" applyFont="1" applyFill="1" applyBorder="1" applyAlignment="1">
      <alignment horizontal="right"/>
    </xf>
    <xf numFmtId="0" fontId="43" fillId="0" borderId="71" xfId="35" applyFont="1" applyFill="1" applyBorder="1" applyAlignment="1">
      <alignment horizontal="right"/>
    </xf>
    <xf numFmtId="0" fontId="25" fillId="0" borderId="37" xfId="35" applyFont="1" applyFill="1" applyBorder="1"/>
    <xf numFmtId="3" fontId="25" fillId="0" borderId="11" xfId="35" applyNumberFormat="1" applyFont="1" applyFill="1" applyBorder="1" applyAlignment="1">
      <alignment horizontal="right"/>
    </xf>
    <xf numFmtId="0" fontId="43" fillId="0" borderId="60" xfId="35" applyFont="1" applyFill="1" applyBorder="1" applyAlignment="1">
      <alignment horizontal="right"/>
    </xf>
    <xf numFmtId="3" fontId="43" fillId="0" borderId="17" xfId="35" applyNumberFormat="1" applyFont="1" applyFill="1" applyBorder="1" applyAlignment="1">
      <alignment horizontal="center" vertical="center"/>
    </xf>
    <xf numFmtId="0" fontId="43" fillId="0" borderId="17" xfId="35" applyFont="1" applyFill="1" applyBorder="1" applyAlignment="1">
      <alignment horizontal="center"/>
    </xf>
    <xf numFmtId="0" fontId="43" fillId="0" borderId="28" xfId="35" applyFont="1" applyFill="1" applyBorder="1" applyAlignment="1">
      <alignment horizontal="center"/>
    </xf>
    <xf numFmtId="3" fontId="25" fillId="0" borderId="36" xfId="35" applyNumberFormat="1" applyFont="1" applyFill="1" applyBorder="1" applyAlignment="1">
      <alignment horizontal="right"/>
    </xf>
    <xf numFmtId="3" fontId="25" fillId="0" borderId="38" xfId="35" applyNumberFormat="1" applyFont="1" applyFill="1" applyBorder="1" applyAlignment="1">
      <alignment horizontal="right"/>
    </xf>
    <xf numFmtId="3" fontId="25" fillId="0" borderId="40" xfId="35" applyNumberFormat="1" applyFont="1" applyFill="1" applyBorder="1" applyAlignment="1">
      <alignment horizontal="right"/>
    </xf>
    <xf numFmtId="3" fontId="43" fillId="0" borderId="28" xfId="35" applyNumberFormat="1" applyFont="1" applyFill="1" applyBorder="1" applyAlignment="1">
      <alignment horizontal="right"/>
    </xf>
    <xf numFmtId="0" fontId="43" fillId="0" borderId="10" xfId="35" applyFont="1" applyFill="1" applyBorder="1"/>
    <xf numFmtId="3" fontId="43" fillId="0" borderId="71" xfId="35" applyNumberFormat="1" applyFont="1" applyFill="1" applyBorder="1"/>
    <xf numFmtId="3" fontId="43" fillId="0" borderId="58" xfId="35" applyNumberFormat="1" applyFont="1" applyFill="1" applyBorder="1"/>
    <xf numFmtId="3" fontId="43" fillId="0" borderId="70" xfId="35" applyNumberFormat="1" applyFont="1" applyFill="1" applyBorder="1"/>
    <xf numFmtId="3" fontId="43" fillId="0" borderId="10" xfId="35" applyNumberFormat="1" applyFont="1" applyFill="1" applyBorder="1" applyAlignment="1">
      <alignment horizontal="right"/>
    </xf>
    <xf numFmtId="0" fontId="24" fillId="0" borderId="24" xfId="35" applyFont="1" applyFill="1" applyBorder="1"/>
    <xf numFmtId="0" fontId="24" fillId="0" borderId="34" xfId="35" applyFont="1" applyFill="1" applyBorder="1"/>
    <xf numFmtId="3" fontId="3" fillId="0" borderId="25" xfId="35" applyNumberFormat="1" applyFont="1" applyFill="1" applyBorder="1"/>
    <xf numFmtId="3" fontId="3" fillId="0" borderId="45" xfId="35" applyNumberFormat="1" applyFont="1" applyFill="1" applyBorder="1"/>
    <xf numFmtId="0" fontId="24" fillId="0" borderId="31" xfId="35" applyFont="1" applyFill="1" applyBorder="1"/>
    <xf numFmtId="3" fontId="3" fillId="0" borderId="78" xfId="35" applyNumberFormat="1" applyFont="1" applyFill="1" applyBorder="1"/>
    <xf numFmtId="0" fontId="24" fillId="0" borderId="50" xfId="35" applyFont="1" applyFill="1" applyBorder="1"/>
    <xf numFmtId="0" fontId="3" fillId="0" borderId="51" xfId="35" applyFont="1" applyFill="1" applyBorder="1"/>
    <xf numFmtId="0" fontId="3" fillId="0" borderId="71" xfId="35" applyFont="1" applyFill="1" applyBorder="1"/>
    <xf numFmtId="0" fontId="3" fillId="0" borderId="37" xfId="35" applyFont="1" applyFill="1" applyBorder="1"/>
    <xf numFmtId="0" fontId="3" fillId="0" borderId="11" xfId="35" applyFont="1" applyFill="1" applyBorder="1"/>
    <xf numFmtId="3" fontId="3" fillId="0" borderId="11" xfId="35" applyNumberFormat="1" applyFont="1" applyFill="1" applyBorder="1"/>
    <xf numFmtId="3" fontId="3" fillId="0" borderId="59" xfId="35" applyNumberFormat="1" applyFont="1" applyFill="1" applyBorder="1"/>
    <xf numFmtId="0" fontId="24" fillId="0" borderId="51" xfId="35" applyFont="1" applyFill="1" applyBorder="1"/>
    <xf numFmtId="3" fontId="24" fillId="0" borderId="78" xfId="35" applyNumberFormat="1" applyFont="1" applyFill="1" applyBorder="1"/>
    <xf numFmtId="3" fontId="24" fillId="0" borderId="25" xfId="35" applyNumberFormat="1" applyFont="1" applyFill="1" applyBorder="1"/>
    <xf numFmtId="3" fontId="24" fillId="0" borderId="45" xfId="35" applyNumberFormat="1" applyFont="1" applyFill="1" applyBorder="1"/>
    <xf numFmtId="3" fontId="45" fillId="0" borderId="0" xfId="35" applyNumberFormat="1" applyFont="1" applyFill="1"/>
    <xf numFmtId="0" fontId="25" fillId="0" borderId="0" xfId="35" applyFont="1" applyFill="1"/>
    <xf numFmtId="3" fontId="25" fillId="0" borderId="0" xfId="35" applyNumberFormat="1" applyFont="1" applyFill="1"/>
    <xf numFmtId="0" fontId="45" fillId="0" borderId="0" xfId="35" applyFont="1" applyFill="1"/>
    <xf numFmtId="3" fontId="24" fillId="0" borderId="75" xfId="35" applyNumberFormat="1" applyFont="1" applyFill="1" applyBorder="1"/>
    <xf numFmtId="0" fontId="29" fillId="0" borderId="79" xfId="35" applyFont="1" applyFill="1" applyBorder="1"/>
    <xf numFmtId="3" fontId="29" fillId="0" borderId="79" xfId="35" applyNumberFormat="1" applyFont="1" applyFill="1" applyBorder="1"/>
    <xf numFmtId="0" fontId="29" fillId="0" borderId="80" xfId="35" applyFont="1" applyFill="1" applyBorder="1"/>
    <xf numFmtId="3" fontId="29" fillId="0" borderId="80" xfId="35" applyNumberFormat="1" applyFont="1" applyFill="1" applyBorder="1"/>
    <xf numFmtId="3" fontId="24" fillId="0" borderId="66" xfId="35" applyNumberFormat="1" applyFont="1" applyFill="1" applyBorder="1"/>
    <xf numFmtId="3" fontId="23" fillId="0" borderId="37" xfId="30" applyNumberFormat="1" applyFont="1" applyFill="1" applyBorder="1" applyAlignment="1">
      <alignment horizontal="right" vertical="center" wrapText="1" indent="1"/>
    </xf>
    <xf numFmtId="3" fontId="23" fillId="0" borderId="11" xfId="30" applyNumberFormat="1" applyFont="1" applyFill="1" applyBorder="1" applyAlignment="1">
      <alignment horizontal="right" vertical="center" wrapText="1" indent="1"/>
    </xf>
    <xf numFmtId="3" fontId="23" fillId="0" borderId="59" xfId="30" applyNumberFormat="1" applyFont="1" applyFill="1" applyBorder="1" applyAlignment="1">
      <alignment horizontal="right" vertical="center" wrapText="1" indent="1"/>
    </xf>
    <xf numFmtId="3" fontId="26" fillId="0" borderId="73" xfId="30" applyNumberFormat="1" applyFont="1" applyFill="1" applyBorder="1" applyAlignment="1">
      <alignment horizontal="right" vertical="center" wrapText="1" indent="1"/>
    </xf>
    <xf numFmtId="0" fontId="23" fillId="0" borderId="11" xfId="0" applyFont="1" applyFill="1" applyBorder="1" applyAlignment="1" applyProtection="1">
      <alignment horizontal="left" vertical="center" wrapText="1"/>
      <protection locked="0"/>
    </xf>
    <xf numFmtId="0" fontId="23" fillId="0" borderId="12" xfId="0" applyFont="1" applyFill="1" applyBorder="1" applyAlignment="1" applyProtection="1">
      <alignment horizontal="left" vertical="center" wrapText="1"/>
      <protection locked="0"/>
    </xf>
    <xf numFmtId="0" fontId="33" fillId="0" borderId="37" xfId="0" applyFont="1" applyFill="1" applyBorder="1" applyAlignment="1" applyProtection="1">
      <alignment vertical="center" wrapText="1"/>
      <protection locked="0"/>
    </xf>
    <xf numFmtId="0" fontId="27" fillId="0" borderId="36" xfId="0" applyFont="1" applyFill="1" applyBorder="1" applyAlignment="1" applyProtection="1">
      <alignment horizontal="justify" vertical="center" wrapText="1"/>
      <protection locked="0"/>
    </xf>
    <xf numFmtId="0" fontId="23" fillId="0" borderId="11" xfId="30" applyFont="1" applyFill="1" applyBorder="1" applyAlignment="1" applyProtection="1">
      <alignment vertical="center" wrapText="1"/>
      <protection locked="0"/>
    </xf>
    <xf numFmtId="164" fontId="1" fillId="0" borderId="11" xfId="30" applyNumberFormat="1" applyFont="1" applyFill="1" applyBorder="1" applyAlignment="1" applyProtection="1">
      <alignment horizontal="left" vertical="center" wrapText="1"/>
      <protection locked="0"/>
    </xf>
    <xf numFmtId="0" fontId="23" fillId="0" borderId="38" xfId="30" applyFont="1" applyFill="1" applyBorder="1" applyAlignment="1" applyProtection="1">
      <alignment vertical="center" wrapText="1"/>
      <protection locked="0"/>
    </xf>
    <xf numFmtId="0" fontId="23" fillId="0" borderId="23" xfId="30" applyFont="1" applyFill="1" applyBorder="1" applyAlignment="1" applyProtection="1">
      <alignment horizontal="left" vertical="center" wrapText="1"/>
      <protection locked="0"/>
    </xf>
    <xf numFmtId="0" fontId="23" fillId="0" borderId="12" xfId="30" applyFont="1" applyFill="1" applyBorder="1" applyAlignment="1" applyProtection="1">
      <alignment horizontal="left" vertical="center" wrapText="1"/>
      <protection locked="0"/>
    </xf>
    <xf numFmtId="0" fontId="23" fillId="0" borderId="12" xfId="0" applyFont="1" applyFill="1" applyBorder="1" applyAlignment="1" applyProtection="1">
      <alignment vertical="center" wrapText="1" shrinkToFit="1"/>
      <protection locked="0"/>
    </xf>
    <xf numFmtId="0" fontId="23" fillId="0" borderId="12" xfId="30" applyFont="1" applyFill="1" applyBorder="1" applyAlignment="1" applyProtection="1">
      <alignment vertical="center" wrapText="1"/>
      <protection locked="0"/>
    </xf>
    <xf numFmtId="164" fontId="1" fillId="0" borderId="66" xfId="30" applyNumberFormat="1" applyFont="1" applyFill="1" applyBorder="1" applyAlignment="1" applyProtection="1">
      <alignment horizontal="left" vertical="center" wrapText="1"/>
      <protection locked="0"/>
    </xf>
    <xf numFmtId="0" fontId="23" fillId="0" borderId="11" xfId="30" applyFont="1" applyFill="1" applyBorder="1" applyAlignment="1" applyProtection="1">
      <alignment horizontal="left" vertical="center" wrapText="1"/>
      <protection locked="0"/>
    </xf>
    <xf numFmtId="0" fontId="23" fillId="0" borderId="23" xfId="0" applyFont="1" applyFill="1" applyBorder="1" applyAlignment="1" applyProtection="1">
      <alignment horizontal="left" vertical="center" wrapText="1"/>
      <protection locked="0"/>
    </xf>
    <xf numFmtId="0" fontId="5" fillId="0" borderId="76" xfId="33" applyFont="1" applyFill="1" applyBorder="1" applyAlignment="1">
      <alignment horizontal="center" vertical="center" wrapText="1"/>
    </xf>
    <xf numFmtId="0" fontId="27" fillId="0" borderId="12" xfId="0" applyFont="1" applyFill="1" applyBorder="1" applyAlignment="1">
      <alignment horizontal="center" vertical="center" wrapText="1"/>
    </xf>
    <xf numFmtId="0" fontId="33" fillId="0" borderId="12" xfId="0" applyFont="1" applyFill="1" applyBorder="1" applyAlignment="1" applyProtection="1">
      <alignment vertical="center" wrapText="1"/>
      <protection locked="0"/>
    </xf>
    <xf numFmtId="0" fontId="27" fillId="0" borderId="12" xfId="0" applyFont="1" applyFill="1" applyBorder="1" applyAlignment="1" applyProtection="1">
      <alignment horizontal="justify" vertical="center" wrapText="1"/>
      <protection locked="0"/>
    </xf>
    <xf numFmtId="3" fontId="34" fillId="0" borderId="23" xfId="0" applyNumberFormat="1" applyFont="1" applyFill="1" applyBorder="1" applyAlignment="1">
      <alignment horizontal="right" vertical="center" indent="1"/>
    </xf>
    <xf numFmtId="3" fontId="34" fillId="0" borderId="38" xfId="0" applyNumberFormat="1" applyFont="1" applyFill="1" applyBorder="1" applyAlignment="1">
      <alignment horizontal="right" vertical="center" indent="1"/>
    </xf>
    <xf numFmtId="0" fontId="1" fillId="0" borderId="12" xfId="32" applyFont="1" applyFill="1" applyBorder="1" applyAlignment="1">
      <alignment horizontal="center" vertical="center" wrapText="1"/>
    </xf>
    <xf numFmtId="0" fontId="4" fillId="0" borderId="12" xfId="32" applyFont="1" applyFill="1" applyBorder="1" applyAlignment="1">
      <alignment horizontal="center" vertical="center" wrapText="1"/>
    </xf>
    <xf numFmtId="0" fontId="31" fillId="0" borderId="12" xfId="32" applyFont="1" applyFill="1" applyBorder="1" applyAlignment="1">
      <alignment horizontal="center" vertical="center" wrapText="1"/>
    </xf>
    <xf numFmtId="0" fontId="23" fillId="0" borderId="12" xfId="32" applyFont="1" applyFill="1" applyBorder="1" applyAlignment="1" applyProtection="1">
      <alignment horizontal="left" vertical="center" wrapText="1"/>
      <protection locked="0"/>
    </xf>
    <xf numFmtId="0" fontId="31" fillId="0" borderId="11" xfId="30" applyFont="1" applyFill="1" applyBorder="1" applyAlignment="1">
      <alignment horizontal="center" vertical="center" wrapText="1"/>
    </xf>
    <xf numFmtId="3" fontId="26" fillId="0" borderId="11" xfId="31" applyNumberFormat="1" applyFont="1" applyFill="1" applyBorder="1" applyAlignment="1">
      <alignment horizontal="right" vertical="center" wrapText="1" indent="1"/>
    </xf>
    <xf numFmtId="0" fontId="31" fillId="0" borderId="12" xfId="0" applyFont="1" applyFill="1" applyBorder="1" applyAlignment="1">
      <alignment horizontal="center" vertical="center" wrapText="1"/>
    </xf>
    <xf numFmtId="0" fontId="31" fillId="0" borderId="23" xfId="0" applyFont="1" applyFill="1" applyBorder="1" applyAlignment="1">
      <alignment horizontal="center" vertical="center" wrapText="1"/>
    </xf>
    <xf numFmtId="3" fontId="26" fillId="0" borderId="40" xfId="31" applyNumberFormat="1" applyFont="1" applyFill="1" applyBorder="1" applyAlignment="1">
      <alignment horizontal="right" vertical="center" wrapText="1" indent="1"/>
    </xf>
    <xf numFmtId="3" fontId="26" fillId="0" borderId="27" xfId="31" applyNumberFormat="1" applyFont="1" applyFill="1" applyBorder="1" applyAlignment="1">
      <alignment horizontal="right" vertical="center" wrapText="1" indent="1"/>
    </xf>
    <xf numFmtId="0" fontId="1" fillId="0" borderId="12" xfId="0" applyFont="1" applyFill="1" applyBorder="1" applyAlignment="1" applyProtection="1">
      <alignment vertical="center" wrapText="1"/>
      <protection locked="0"/>
    </xf>
    <xf numFmtId="164" fontId="1" fillId="0" borderId="12" xfId="30" applyNumberFormat="1" applyFont="1" applyFill="1" applyBorder="1" applyAlignment="1" applyProtection="1">
      <alignment horizontal="left" vertical="center" wrapText="1"/>
      <protection locked="0"/>
    </xf>
    <xf numFmtId="164" fontId="1" fillId="0" borderId="38" xfId="30" applyNumberFormat="1" applyFont="1" applyFill="1" applyBorder="1" applyAlignment="1" applyProtection="1">
      <alignment horizontal="left" vertical="center" wrapText="1"/>
      <protection locked="0"/>
    </xf>
    <xf numFmtId="0" fontId="1" fillId="0" borderId="40" xfId="0" applyFont="1" applyFill="1" applyBorder="1" applyAlignment="1" applyProtection="1">
      <alignment horizontal="left" vertical="center" wrapText="1"/>
      <protection locked="0"/>
    </xf>
    <xf numFmtId="0" fontId="1" fillId="0" borderId="12" xfId="30" applyFont="1" applyFill="1" applyBorder="1" applyAlignment="1" applyProtection="1">
      <alignment horizontal="left" vertical="center" wrapText="1"/>
      <protection locked="0"/>
    </xf>
    <xf numFmtId="0" fontId="1" fillId="0" borderId="12" xfId="29" applyFont="1" applyFill="1" applyBorder="1" applyAlignment="1" applyProtection="1">
      <alignment vertical="center" wrapText="1"/>
      <protection locked="0"/>
    </xf>
    <xf numFmtId="0" fontId="1" fillId="0" borderId="75" xfId="30" applyFont="1" applyFill="1" applyBorder="1" applyAlignment="1" applyProtection="1">
      <alignment horizontal="left" vertical="center" wrapText="1"/>
      <protection locked="0"/>
    </xf>
    <xf numFmtId="164" fontId="1" fillId="0" borderId="23" xfId="30" applyNumberFormat="1" applyFont="1" applyFill="1" applyBorder="1" applyAlignment="1" applyProtection="1">
      <alignment horizontal="left" vertical="center" wrapText="1"/>
      <protection locked="0"/>
    </xf>
    <xf numFmtId="0" fontId="1" fillId="0" borderId="12" xfId="32" applyFont="1" applyFill="1" applyBorder="1" applyAlignment="1" applyProtection="1">
      <alignment horizontal="left" vertical="center" wrapText="1"/>
      <protection locked="0"/>
    </xf>
    <xf numFmtId="164" fontId="1" fillId="0" borderId="41" xfId="30" applyNumberFormat="1" applyFont="1" applyFill="1" applyBorder="1" applyAlignment="1" applyProtection="1">
      <alignment horizontal="left" vertical="center" wrapText="1"/>
      <protection locked="0"/>
    </xf>
    <xf numFmtId="3" fontId="41" fillId="0" borderId="68" xfId="0" applyNumberFormat="1" applyFont="1" applyFill="1" applyBorder="1" applyAlignment="1">
      <alignment horizontal="right" vertical="center" indent="1"/>
    </xf>
    <xf numFmtId="3" fontId="33" fillId="0" borderId="0" xfId="0" applyNumberFormat="1" applyFont="1" applyFill="1" applyBorder="1" applyAlignment="1">
      <alignment horizontal="right" vertical="center" indent="1"/>
    </xf>
    <xf numFmtId="3" fontId="26" fillId="0" borderId="51" xfId="0" applyNumberFormat="1" applyFont="1" applyFill="1" applyBorder="1" applyAlignment="1">
      <alignment horizontal="right" vertical="center" wrapText="1" indent="1"/>
    </xf>
    <xf numFmtId="0" fontId="4" fillId="25" borderId="15" xfId="0" applyFont="1" applyFill="1" applyBorder="1" applyAlignment="1">
      <alignment horizontal="center" vertical="center" wrapText="1"/>
    </xf>
    <xf numFmtId="49" fontId="4" fillId="25" borderId="12" xfId="0" applyNumberFormat="1" applyFont="1" applyFill="1" applyBorder="1" applyAlignment="1">
      <alignment horizontal="center" vertical="center" wrapText="1"/>
    </xf>
    <xf numFmtId="49" fontId="4" fillId="25" borderId="37" xfId="0" applyNumberFormat="1" applyFont="1" applyFill="1" applyBorder="1" applyAlignment="1">
      <alignment horizontal="center" vertical="center" wrapText="1"/>
    </xf>
    <xf numFmtId="0" fontId="33" fillId="25" borderId="37" xfId="0" applyFont="1" applyFill="1" applyBorder="1" applyAlignment="1" applyProtection="1">
      <alignment vertical="center" wrapText="1"/>
      <protection locked="0"/>
    </xf>
    <xf numFmtId="0" fontId="27" fillId="25" borderId="36" xfId="0" applyFont="1" applyFill="1" applyBorder="1" applyAlignment="1" applyProtection="1">
      <alignment horizontal="justify" vertical="center" wrapText="1"/>
      <protection locked="0"/>
    </xf>
    <xf numFmtId="0" fontId="1" fillId="25" borderId="12" xfId="0" applyFont="1" applyFill="1" applyBorder="1" applyAlignment="1">
      <alignment horizontal="center" vertical="center" wrapText="1"/>
    </xf>
    <xf numFmtId="0" fontId="4" fillId="25" borderId="12" xfId="37" applyFont="1" applyFill="1" applyBorder="1" applyAlignment="1">
      <alignment horizontal="center" vertical="center" wrapText="1"/>
    </xf>
    <xf numFmtId="3" fontId="26" fillId="25" borderId="12" xfId="0" applyNumberFormat="1" applyFont="1" applyFill="1" applyBorder="1" applyAlignment="1">
      <alignment horizontal="right" vertical="center" wrapText="1" indent="1"/>
    </xf>
    <xf numFmtId="0" fontId="4" fillId="25" borderId="12" xfId="0" applyFont="1" applyFill="1" applyBorder="1" applyAlignment="1">
      <alignment horizontal="center" vertical="center"/>
    </xf>
    <xf numFmtId="3" fontId="26" fillId="25" borderId="38" xfId="0" applyNumberFormat="1" applyFont="1" applyFill="1" applyBorder="1" applyAlignment="1">
      <alignment horizontal="right" vertical="center" wrapText="1" indent="1"/>
    </xf>
    <xf numFmtId="3" fontId="23" fillId="25" borderId="67" xfId="0" applyNumberFormat="1" applyFont="1" applyFill="1" applyBorder="1" applyAlignment="1">
      <alignment horizontal="right" vertical="center" wrapText="1" indent="1"/>
    </xf>
    <xf numFmtId="3" fontId="26" fillId="25" borderId="15" xfId="0" applyNumberFormat="1" applyFont="1" applyFill="1" applyBorder="1" applyAlignment="1">
      <alignment horizontal="right" vertical="center" wrapText="1" indent="1"/>
    </xf>
    <xf numFmtId="3" fontId="39" fillId="25" borderId="73" xfId="0" applyNumberFormat="1" applyFont="1" applyFill="1" applyBorder="1" applyAlignment="1">
      <alignment horizontal="right" vertical="center" indent="1"/>
    </xf>
    <xf numFmtId="3" fontId="39" fillId="25" borderId="75" xfId="0" applyNumberFormat="1" applyFont="1" applyFill="1" applyBorder="1" applyAlignment="1">
      <alignment horizontal="right" vertical="center" indent="1"/>
    </xf>
    <xf numFmtId="3" fontId="1" fillId="25" borderId="58" xfId="0" applyNumberFormat="1" applyFont="1" applyFill="1" applyBorder="1" applyAlignment="1">
      <alignment horizontal="right" vertical="center" wrapText="1" indent="1"/>
    </xf>
    <xf numFmtId="0" fontId="5" fillId="0" borderId="29" xfId="33" applyFont="1" applyFill="1" applyBorder="1" applyAlignment="1">
      <alignment horizontal="center" vertical="center" wrapText="1"/>
    </xf>
    <xf numFmtId="3" fontId="23" fillId="0" borderId="73" xfId="30" applyNumberFormat="1" applyFont="1" applyFill="1" applyBorder="1" applyAlignment="1">
      <alignment horizontal="right" vertical="center" wrapText="1" indent="1"/>
    </xf>
    <xf numFmtId="3" fontId="23" fillId="0" borderId="53" xfId="30" applyNumberFormat="1" applyFont="1" applyFill="1" applyBorder="1" applyAlignment="1">
      <alignment horizontal="right" vertical="center" wrapText="1" indent="1"/>
    </xf>
    <xf numFmtId="3" fontId="23" fillId="0" borderId="53" xfId="30" applyNumberFormat="1" applyFont="1" applyFill="1" applyBorder="1" applyAlignment="1">
      <alignment horizontal="right" vertical="center" indent="1"/>
    </xf>
    <xf numFmtId="3" fontId="23" fillId="0" borderId="77" xfId="30" applyNumberFormat="1" applyFont="1" applyFill="1" applyBorder="1" applyAlignment="1">
      <alignment horizontal="right" vertical="center" indent="1"/>
    </xf>
    <xf numFmtId="3" fontId="23" fillId="0" borderId="14" xfId="30" applyNumberFormat="1" applyFont="1" applyFill="1" applyBorder="1" applyAlignment="1">
      <alignment horizontal="right" vertical="center" indent="1"/>
    </xf>
    <xf numFmtId="0" fontId="4" fillId="25" borderId="15" xfId="30" applyFont="1" applyFill="1" applyBorder="1" applyAlignment="1">
      <alignment horizontal="center" vertical="center" wrapText="1"/>
    </xf>
    <xf numFmtId="0" fontId="4" fillId="25" borderId="12" xfId="30" applyFont="1" applyFill="1" applyBorder="1" applyAlignment="1">
      <alignment horizontal="center" vertical="center" wrapText="1"/>
    </xf>
    <xf numFmtId="0" fontId="31" fillId="25" borderId="12" xfId="30" applyFont="1" applyFill="1" applyBorder="1" applyAlignment="1">
      <alignment horizontal="center" vertical="center" wrapText="1"/>
    </xf>
    <xf numFmtId="0" fontId="23" fillId="25" borderId="39" xfId="30" applyFont="1" applyFill="1" applyBorder="1" applyAlignment="1" applyProtection="1">
      <alignment vertical="center" wrapText="1"/>
      <protection locked="0"/>
    </xf>
    <xf numFmtId="164" fontId="1" fillId="25" borderId="38" xfId="30" applyNumberFormat="1" applyFont="1" applyFill="1" applyBorder="1" applyAlignment="1" applyProtection="1">
      <alignment horizontal="left" vertical="center" wrapText="1"/>
      <protection locked="0"/>
    </xf>
    <xf numFmtId="164" fontId="4" fillId="25" borderId="11" xfId="30" applyNumberFormat="1" applyFont="1" applyFill="1" applyBorder="1" applyAlignment="1">
      <alignment horizontal="center" vertical="center" wrapText="1"/>
    </xf>
    <xf numFmtId="3" fontId="4" fillId="25" borderId="11" xfId="30" applyNumberFormat="1" applyFont="1" applyFill="1" applyBorder="1" applyAlignment="1">
      <alignment horizontal="center" vertical="center" wrapText="1"/>
    </xf>
    <xf numFmtId="3" fontId="26" fillId="25" borderId="38" xfId="30" applyNumberFormat="1" applyFont="1" applyFill="1" applyBorder="1" applyAlignment="1">
      <alignment horizontal="right" vertical="center" wrapText="1" indent="1"/>
    </xf>
    <xf numFmtId="3" fontId="26" fillId="25" borderId="36" xfId="31" applyNumberFormat="1" applyFont="1" applyFill="1" applyBorder="1" applyAlignment="1">
      <alignment horizontal="right" vertical="center" wrapText="1" indent="1"/>
    </xf>
    <xf numFmtId="3" fontId="23" fillId="25" borderId="58" xfId="30" applyNumberFormat="1" applyFont="1" applyFill="1" applyBorder="1" applyAlignment="1">
      <alignment horizontal="right" vertical="center" wrapText="1" indent="1"/>
    </xf>
    <xf numFmtId="3" fontId="23" fillId="25" borderId="32" xfId="30" applyNumberFormat="1" applyFont="1" applyFill="1" applyBorder="1" applyAlignment="1">
      <alignment horizontal="right" vertical="center" wrapText="1" indent="1"/>
    </xf>
    <xf numFmtId="3" fontId="23" fillId="25" borderId="12" xfId="30" applyNumberFormat="1" applyFont="1" applyFill="1" applyBorder="1" applyAlignment="1">
      <alignment horizontal="right" vertical="center" wrapText="1" indent="1"/>
    </xf>
    <xf numFmtId="3" fontId="23" fillId="25" borderId="27" xfId="30" applyNumberFormat="1" applyFont="1" applyFill="1" applyBorder="1" applyAlignment="1">
      <alignment horizontal="right" vertical="center" wrapText="1" indent="1"/>
    </xf>
    <xf numFmtId="3" fontId="23" fillId="25" borderId="53" xfId="30" applyNumberFormat="1" applyFont="1" applyFill="1" applyBorder="1" applyAlignment="1">
      <alignment horizontal="right" vertical="center" wrapText="1" indent="1"/>
    </xf>
    <xf numFmtId="0" fontId="1" fillId="25" borderId="15" xfId="30" applyFont="1" applyFill="1" applyBorder="1" applyAlignment="1">
      <alignment horizontal="center" vertical="center" wrapText="1"/>
    </xf>
    <xf numFmtId="0" fontId="1" fillId="25" borderId="12" xfId="30" applyFont="1" applyFill="1" applyBorder="1" applyAlignment="1">
      <alignment horizontal="center" vertical="center"/>
    </xf>
    <xf numFmtId="0" fontId="23" fillId="25" borderId="12" xfId="30" applyFont="1" applyFill="1" applyBorder="1" applyAlignment="1" applyProtection="1">
      <alignment horizontal="left" vertical="center" wrapText="1"/>
      <protection locked="0"/>
    </xf>
    <xf numFmtId="0" fontId="1" fillId="25" borderId="66" xfId="30" applyFont="1" applyFill="1" applyBorder="1" applyAlignment="1" applyProtection="1">
      <alignment horizontal="left" vertical="center" wrapText="1"/>
      <protection locked="0"/>
    </xf>
    <xf numFmtId="3" fontId="4" fillId="25" borderId="12" xfId="30" applyNumberFormat="1" applyFont="1" applyFill="1" applyBorder="1" applyAlignment="1">
      <alignment horizontal="center" vertical="center" wrapText="1"/>
    </xf>
    <xf numFmtId="3" fontId="1" fillId="25" borderId="12" xfId="30" applyNumberFormat="1" applyFont="1" applyFill="1" applyBorder="1" applyAlignment="1">
      <alignment horizontal="center" vertical="center" wrapText="1"/>
    </xf>
    <xf numFmtId="3" fontId="26" fillId="25" borderId="12" xfId="30" applyNumberFormat="1" applyFont="1" applyFill="1" applyBorder="1" applyAlignment="1">
      <alignment horizontal="right" vertical="center" wrapText="1" indent="1"/>
    </xf>
    <xf numFmtId="3" fontId="26" fillId="25" borderId="38" xfId="31" applyNumberFormat="1" applyFont="1" applyFill="1" applyBorder="1" applyAlignment="1">
      <alignment horizontal="right" vertical="center" wrapText="1" indent="1"/>
    </xf>
    <xf numFmtId="3" fontId="1" fillId="25" borderId="53" xfId="30" applyNumberFormat="1" applyFont="1" applyFill="1" applyBorder="1" applyAlignment="1">
      <alignment horizontal="right" vertical="center" wrapText="1" indent="1"/>
    </xf>
    <xf numFmtId="3" fontId="23" fillId="0" borderId="60" xfId="30" applyNumberFormat="1" applyFont="1" applyFill="1" applyBorder="1" applyAlignment="1">
      <alignment horizontal="right" vertical="center" indent="1"/>
    </xf>
    <xf numFmtId="3" fontId="23" fillId="0" borderId="10" xfId="30" applyNumberFormat="1" applyFont="1" applyFill="1" applyBorder="1" applyAlignment="1">
      <alignment horizontal="right" vertical="center" indent="1"/>
    </xf>
    <xf numFmtId="3" fontId="25" fillId="25" borderId="50" xfId="34" applyNumberFormat="1" applyFont="1" applyFill="1" applyBorder="1" applyAlignment="1">
      <alignment vertical="center" wrapText="1"/>
    </xf>
    <xf numFmtId="3" fontId="25" fillId="25" borderId="71" xfId="35" applyNumberFormat="1" applyFont="1" applyFill="1" applyBorder="1" applyAlignment="1">
      <alignment vertical="center"/>
    </xf>
    <xf numFmtId="3" fontId="25" fillId="25" borderId="52" xfId="34" applyNumberFormat="1" applyFont="1" applyFill="1" applyBorder="1" applyAlignment="1">
      <alignment vertical="center" wrapText="1"/>
    </xf>
    <xf numFmtId="3" fontId="24" fillId="25" borderId="10" xfId="34" applyNumberFormat="1" applyFont="1" applyFill="1" applyBorder="1" applyAlignment="1">
      <alignment vertical="center"/>
    </xf>
    <xf numFmtId="3" fontId="24" fillId="25" borderId="10" xfId="35" applyNumberFormat="1" applyFont="1" applyFill="1" applyBorder="1" applyAlignment="1">
      <alignment vertical="center"/>
    </xf>
    <xf numFmtId="0" fontId="29" fillId="0" borderId="0" xfId="35" applyFont="1" applyFill="1" applyBorder="1" applyAlignment="1">
      <alignment horizontal="left" vertical="center"/>
    </xf>
    <xf numFmtId="0" fontId="24" fillId="0" borderId="74" xfId="34" applyFont="1" applyFill="1" applyBorder="1" applyAlignment="1">
      <alignment horizontal="center" vertical="center" wrapText="1"/>
    </xf>
    <xf numFmtId="0" fontId="0" fillId="0" borderId="76" xfId="0" applyBorder="1" applyAlignment="1">
      <alignment vertical="center"/>
    </xf>
    <xf numFmtId="0" fontId="0" fillId="0" borderId="47" xfId="0" applyBorder="1" applyAlignment="1">
      <alignment vertical="center"/>
    </xf>
    <xf numFmtId="0" fontId="0" fillId="0" borderId="62" xfId="0" applyBorder="1" applyAlignment="1">
      <alignment vertical="center"/>
    </xf>
    <xf numFmtId="0" fontId="24" fillId="0" borderId="16" xfId="34" applyFont="1" applyFill="1" applyBorder="1" applyAlignment="1">
      <alignment horizontal="center" vertical="center" wrapText="1"/>
    </xf>
    <xf numFmtId="0" fontId="0" fillId="0" borderId="61" xfId="0" applyBorder="1" applyAlignment="1">
      <alignment vertical="center"/>
    </xf>
    <xf numFmtId="3" fontId="24" fillId="0" borderId="16" xfId="34" applyNumberFormat="1" applyFont="1" applyFill="1" applyBorder="1" applyAlignment="1">
      <alignment horizontal="center" vertical="center" wrapText="1"/>
    </xf>
    <xf numFmtId="0" fontId="24" fillId="0" borderId="10" xfId="34" applyFont="1" applyFill="1" applyBorder="1" applyAlignment="1">
      <alignment horizontal="center" vertical="center" wrapText="1"/>
    </xf>
    <xf numFmtId="0" fontId="24" fillId="0" borderId="16" xfId="33" applyFont="1" applyFill="1" applyBorder="1" applyAlignment="1">
      <alignment horizontal="center" vertical="center" wrapText="1"/>
    </xf>
    <xf numFmtId="0" fontId="0" fillId="0" borderId="61" xfId="0" applyBorder="1" applyAlignment="1"/>
    <xf numFmtId="0" fontId="24" fillId="0" borderId="16" xfId="31" applyFont="1" applyFill="1" applyBorder="1" applyAlignment="1">
      <alignment horizontal="center" vertical="center" wrapText="1"/>
    </xf>
    <xf numFmtId="0" fontId="0" fillId="0" borderId="61" xfId="0" applyBorder="1" applyAlignment="1">
      <alignment horizontal="center"/>
    </xf>
    <xf numFmtId="0" fontId="29" fillId="24" borderId="26" xfId="34" applyFont="1" applyFill="1" applyBorder="1" applyAlignment="1">
      <alignment horizontal="left" vertical="center" indent="1"/>
    </xf>
    <xf numFmtId="0" fontId="29" fillId="24" borderId="13" xfId="34" applyFont="1" applyFill="1" applyBorder="1" applyAlignment="1">
      <alignment horizontal="left" vertical="center" indent="1"/>
    </xf>
    <xf numFmtId="0" fontId="29" fillId="24" borderId="74" xfId="34" applyFont="1" applyFill="1" applyBorder="1" applyAlignment="1">
      <alignment horizontal="left" vertical="center" indent="1"/>
    </xf>
    <xf numFmtId="0" fontId="29" fillId="24" borderId="29" xfId="34" applyFont="1" applyFill="1" applyBorder="1" applyAlignment="1">
      <alignment horizontal="left" vertical="center" indent="1"/>
    </xf>
    <xf numFmtId="3" fontId="24" fillId="0" borderId="61" xfId="34" applyNumberFormat="1" applyFont="1" applyFill="1" applyBorder="1" applyAlignment="1">
      <alignment horizontal="center" vertical="center" wrapText="1"/>
    </xf>
    <xf numFmtId="0" fontId="38" fillId="0" borderId="0" xfId="35" applyFont="1" applyFill="1" applyBorder="1" applyAlignment="1">
      <alignment vertical="top"/>
    </xf>
    <xf numFmtId="0" fontId="29" fillId="0" borderId="26" xfId="34" applyFont="1" applyFill="1" applyBorder="1" applyAlignment="1">
      <alignment horizontal="left" vertical="center" indent="1"/>
    </xf>
    <xf numFmtId="0" fontId="29" fillId="0" borderId="13" xfId="34" applyFont="1" applyFill="1" applyBorder="1" applyAlignment="1">
      <alignment horizontal="left" vertical="center" indent="1"/>
    </xf>
    <xf numFmtId="0" fontId="29" fillId="0" borderId="14" xfId="34" applyFont="1" applyFill="1" applyBorder="1" applyAlignment="1">
      <alignment horizontal="left" vertical="center" indent="1"/>
    </xf>
    <xf numFmtId="0" fontId="24" fillId="0" borderId="26" xfId="34" applyFont="1" applyFill="1" applyBorder="1" applyAlignment="1">
      <alignment horizontal="left" vertical="center" indent="1"/>
    </xf>
    <xf numFmtId="0" fontId="24" fillId="0" borderId="13" xfId="34" applyFont="1" applyFill="1" applyBorder="1" applyAlignment="1">
      <alignment horizontal="left" vertical="center" indent="1"/>
    </xf>
    <xf numFmtId="0" fontId="24" fillId="0" borderId="21" xfId="34" applyFont="1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29" fillId="24" borderId="14" xfId="34" applyFont="1" applyFill="1" applyBorder="1" applyAlignment="1">
      <alignment horizontal="left" vertical="center" indent="1"/>
    </xf>
    <xf numFmtId="0" fontId="45" fillId="0" borderId="0" xfId="35" applyFont="1" applyFill="1" applyAlignment="1">
      <alignment horizontal="left" wrapText="1"/>
    </xf>
    <xf numFmtId="0" fontId="24" fillId="0" borderId="12" xfId="34" applyFont="1" applyFill="1" applyBorder="1" applyAlignment="1">
      <alignment horizontal="center" vertical="center" wrapText="1"/>
    </xf>
    <xf numFmtId="0" fontId="0" fillId="0" borderId="12" xfId="0" applyBorder="1" applyAlignment="1">
      <alignment vertical="center"/>
    </xf>
    <xf numFmtId="3" fontId="24" fillId="0" borderId="12" xfId="34" applyNumberFormat="1" applyFont="1" applyFill="1" applyBorder="1" applyAlignment="1">
      <alignment horizontal="center" vertical="center" wrapText="1"/>
    </xf>
    <xf numFmtId="0" fontId="24" fillId="0" borderId="12" xfId="33" applyFont="1" applyFill="1" applyBorder="1" applyAlignment="1">
      <alignment horizontal="center" vertical="center" wrapText="1"/>
    </xf>
    <xf numFmtId="0" fontId="0" fillId="0" borderId="12" xfId="0" applyBorder="1" applyAlignment="1"/>
    <xf numFmtId="0" fontId="24" fillId="0" borderId="12" xfId="31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24" fillId="0" borderId="66" xfId="35" applyFont="1" applyFill="1" applyBorder="1" applyAlignment="1">
      <alignment horizontal="left" wrapText="1"/>
    </xf>
    <xf numFmtId="0" fontId="24" fillId="0" borderId="75" xfId="35" applyFont="1" applyFill="1" applyBorder="1" applyAlignment="1">
      <alignment horizontal="left" wrapText="1"/>
    </xf>
    <xf numFmtId="0" fontId="44" fillId="0" borderId="40" xfId="35" applyFont="1" applyFill="1" applyBorder="1" applyAlignment="1">
      <alignment horizontal="left"/>
    </xf>
    <xf numFmtId="0" fontId="44" fillId="0" borderId="69" xfId="35" applyFont="1" applyFill="1" applyBorder="1" applyAlignment="1">
      <alignment horizontal="left"/>
    </xf>
    <xf numFmtId="0" fontId="44" fillId="0" borderId="30" xfId="35" applyFont="1" applyFill="1" applyBorder="1" applyAlignment="1">
      <alignment horizontal="left"/>
    </xf>
    <xf numFmtId="0" fontId="44" fillId="0" borderId="36" xfId="35" applyFont="1" applyFill="1" applyBorder="1" applyAlignment="1">
      <alignment horizontal="left"/>
    </xf>
    <xf numFmtId="0" fontId="44" fillId="0" borderId="75" xfId="35" applyFont="1" applyFill="1" applyBorder="1" applyAlignment="1">
      <alignment horizontal="left"/>
    </xf>
    <xf numFmtId="0" fontId="44" fillId="0" borderId="37" xfId="35" applyFont="1" applyFill="1" applyBorder="1" applyAlignment="1">
      <alignment horizontal="left"/>
    </xf>
    <xf numFmtId="0" fontId="35" fillId="0" borderId="26" xfId="0" applyFont="1" applyFill="1" applyBorder="1" applyAlignment="1">
      <alignment horizontal="left" vertical="center" wrapText="1" indent="1"/>
    </xf>
    <xf numFmtId="0" fontId="35" fillId="0" borderId="13" xfId="0" applyFont="1" applyFill="1" applyBorder="1" applyAlignment="1">
      <alignment horizontal="left" vertical="center" wrapText="1" indent="1"/>
    </xf>
    <xf numFmtId="0" fontId="35" fillId="0" borderId="60" xfId="0" applyFont="1" applyFill="1" applyBorder="1" applyAlignment="1">
      <alignment horizontal="left" vertical="center" wrapText="1" indent="1"/>
    </xf>
    <xf numFmtId="3" fontId="5" fillId="0" borderId="16" xfId="31" applyNumberFormat="1" applyFont="1" applyFill="1" applyBorder="1" applyAlignment="1">
      <alignment horizontal="center" vertical="center" wrapText="1"/>
    </xf>
    <xf numFmtId="3" fontId="5" fillId="0" borderId="61" xfId="31" applyNumberFormat="1" applyFont="1" applyFill="1" applyBorder="1" applyAlignment="1">
      <alignment horizontal="center" vertical="center" wrapText="1"/>
    </xf>
    <xf numFmtId="0" fontId="24" fillId="0" borderId="26" xfId="30" applyFont="1" applyFill="1" applyBorder="1" applyAlignment="1">
      <alignment horizontal="center" vertical="center"/>
    </xf>
    <xf numFmtId="0" fontId="24" fillId="0" borderId="13" xfId="30" applyFont="1" applyFill="1" applyBorder="1" applyAlignment="1">
      <alignment horizontal="center" vertical="center"/>
    </xf>
    <xf numFmtId="0" fontId="24" fillId="0" borderId="14" xfId="30" applyFont="1" applyFill="1" applyBorder="1" applyAlignment="1">
      <alignment horizontal="center" vertical="center"/>
    </xf>
    <xf numFmtId="0" fontId="5" fillId="0" borderId="61" xfId="31" applyFont="1" applyFill="1" applyBorder="1" applyAlignment="1">
      <alignment horizontal="center" vertical="center" wrapText="1"/>
    </xf>
    <xf numFmtId="0" fontId="5" fillId="0" borderId="16" xfId="31" applyFont="1" applyFill="1" applyBorder="1" applyAlignment="1">
      <alignment horizontal="center" vertical="center" wrapText="1"/>
    </xf>
    <xf numFmtId="0" fontId="5" fillId="0" borderId="16" xfId="31" applyFont="1" applyFill="1" applyBorder="1" applyAlignment="1">
      <alignment horizontal="center" vertical="center" textRotation="90" wrapText="1"/>
    </xf>
    <xf numFmtId="0" fontId="5" fillId="0" borderId="61" xfId="31" applyFont="1" applyFill="1" applyBorder="1" applyAlignment="1">
      <alignment horizontal="center" vertical="center" textRotation="90" wrapText="1"/>
    </xf>
    <xf numFmtId="164" fontId="5" fillId="0" borderId="16" xfId="31" applyNumberFormat="1" applyFont="1" applyFill="1" applyBorder="1" applyAlignment="1">
      <alignment horizontal="center" vertical="center" wrapText="1"/>
    </xf>
    <xf numFmtId="164" fontId="5" fillId="0" borderId="61" xfId="31" applyNumberFormat="1" applyFont="1" applyFill="1" applyBorder="1" applyAlignment="1">
      <alignment horizontal="center" vertical="center" wrapText="1"/>
    </xf>
    <xf numFmtId="164" fontId="5" fillId="0" borderId="16" xfId="31" applyNumberFormat="1" applyFont="1" applyFill="1" applyBorder="1" applyAlignment="1">
      <alignment horizontal="center" vertical="center" textRotation="90" wrapText="1"/>
    </xf>
    <xf numFmtId="164" fontId="5" fillId="0" borderId="61" xfId="31" applyNumberFormat="1" applyFont="1" applyFill="1" applyBorder="1" applyAlignment="1">
      <alignment horizontal="center" vertical="center" textRotation="90" wrapText="1"/>
    </xf>
    <xf numFmtId="0" fontId="5" fillId="0" borderId="10" xfId="31" applyFont="1" applyFill="1" applyBorder="1" applyAlignment="1">
      <alignment horizontal="center" vertical="center" wrapText="1"/>
    </xf>
    <xf numFmtId="0" fontId="24" fillId="0" borderId="26" xfId="0" applyFont="1" applyFill="1" applyBorder="1" applyAlignment="1">
      <alignment horizontal="left" vertical="center" indent="1"/>
    </xf>
    <xf numFmtId="0" fontId="24" fillId="0" borderId="13" xfId="0" applyFont="1" applyFill="1" applyBorder="1" applyAlignment="1">
      <alignment horizontal="left" vertical="center" indent="1"/>
    </xf>
    <xf numFmtId="0" fontId="24" fillId="0" borderId="14" xfId="0" applyFont="1" applyFill="1" applyBorder="1" applyAlignment="1">
      <alignment horizontal="left" vertical="center" indent="1"/>
    </xf>
    <xf numFmtId="0" fontId="5" fillId="0" borderId="16" xfId="31" applyFont="1" applyFill="1" applyBorder="1" applyAlignment="1">
      <alignment horizontal="center" vertical="center" textRotation="1" wrapText="1"/>
    </xf>
    <xf numFmtId="0" fontId="5" fillId="0" borderId="61" xfId="31" applyFont="1" applyFill="1" applyBorder="1" applyAlignment="1">
      <alignment horizontal="center" vertical="center" textRotation="1" wrapText="1"/>
    </xf>
    <xf numFmtId="0" fontId="24" fillId="0" borderId="26" xfId="30" applyFont="1" applyFill="1" applyBorder="1" applyAlignment="1">
      <alignment horizontal="left" vertical="center" indent="1"/>
    </xf>
    <xf numFmtId="0" fontId="24" fillId="0" borderId="13" xfId="30" applyFont="1" applyFill="1" applyBorder="1" applyAlignment="1">
      <alignment horizontal="left" vertical="center" indent="1"/>
    </xf>
    <xf numFmtId="0" fontId="24" fillId="0" borderId="14" xfId="30" applyFont="1" applyFill="1" applyBorder="1" applyAlignment="1">
      <alignment horizontal="left" vertical="center" indent="1"/>
    </xf>
    <xf numFmtId="0" fontId="37" fillId="0" borderId="0" xfId="30" applyFont="1" applyFill="1" applyBorder="1" applyAlignment="1">
      <alignment vertical="center" wrapText="1"/>
    </xf>
    <xf numFmtId="0" fontId="5" fillId="0" borderId="16" xfId="33" applyFont="1" applyFill="1" applyBorder="1" applyAlignment="1">
      <alignment horizontal="center" vertical="center" wrapText="1"/>
    </xf>
    <xf numFmtId="0" fontId="5" fillId="0" borderId="61" xfId="33" applyFont="1" applyFill="1" applyBorder="1" applyAlignment="1">
      <alignment horizontal="center" vertical="center" wrapText="1"/>
    </xf>
    <xf numFmtId="164" fontId="5" fillId="0" borderId="16" xfId="30" applyNumberFormat="1" applyFont="1" applyFill="1" applyBorder="1" applyAlignment="1">
      <alignment horizontal="center" vertical="center" textRotation="90" wrapText="1"/>
    </xf>
    <xf numFmtId="164" fontId="5" fillId="0" borderId="61" xfId="30" applyNumberFormat="1" applyFont="1" applyFill="1" applyBorder="1" applyAlignment="1">
      <alignment horizontal="center" vertical="center" textRotation="90" wrapText="1"/>
    </xf>
    <xf numFmtId="164" fontId="5" fillId="0" borderId="16" xfId="30" applyNumberFormat="1" applyFont="1" applyFill="1" applyBorder="1" applyAlignment="1">
      <alignment horizontal="center" vertical="center" wrapText="1"/>
    </xf>
    <xf numFmtId="164" fontId="5" fillId="0" borderId="61" xfId="30" applyNumberFormat="1" applyFont="1" applyFill="1" applyBorder="1" applyAlignment="1">
      <alignment horizontal="center" vertical="center" wrapText="1"/>
    </xf>
    <xf numFmtId="0" fontId="5" fillId="0" borderId="16" xfId="30" applyFont="1" applyFill="1" applyBorder="1" applyAlignment="1">
      <alignment horizontal="center" vertical="center" wrapText="1"/>
    </xf>
    <xf numFmtId="0" fontId="5" fillId="0" borderId="61" xfId="30" applyFont="1" applyFill="1" applyBorder="1" applyAlignment="1">
      <alignment horizontal="center" vertical="center" wrapText="1"/>
    </xf>
    <xf numFmtId="0" fontId="5" fillId="0" borderId="16" xfId="30" applyFont="1" applyFill="1" applyBorder="1" applyAlignment="1">
      <alignment horizontal="center" vertical="center" textRotation="90" wrapText="1"/>
    </xf>
    <xf numFmtId="0" fontId="5" fillId="0" borderId="61" xfId="30" applyFont="1" applyFill="1" applyBorder="1" applyAlignment="1">
      <alignment horizontal="center" vertical="center" textRotation="90" wrapText="1"/>
    </xf>
    <xf numFmtId="0" fontId="23" fillId="0" borderId="26" xfId="30" applyFont="1" applyFill="1" applyBorder="1" applyAlignment="1">
      <alignment horizontal="center"/>
    </xf>
    <xf numFmtId="0" fontId="23" fillId="0" borderId="13" xfId="30" applyFont="1" applyFill="1" applyBorder="1" applyAlignment="1">
      <alignment horizontal="center"/>
    </xf>
    <xf numFmtId="0" fontId="23" fillId="0" borderId="14" xfId="30" applyFont="1" applyFill="1" applyBorder="1" applyAlignment="1">
      <alignment horizontal="center"/>
    </xf>
  </cellXfs>
  <cellStyles count="53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hybně" xfId="20" builtinId="27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52"/>
    <cellStyle name="normální 4" xfId="28"/>
    <cellStyle name="normální_Investice - opravy 2007 - 14-11-06-HOL (3)1" xfId="29"/>
    <cellStyle name="normální_investice 2005- doprava-upravený2" xfId="30"/>
    <cellStyle name="normální_Investice 2005-školství - úprava (probráno se SEK)" xfId="31"/>
    <cellStyle name="normální_Kopie - návrh PD - zahájení v roce 2008 - stav k 23 5 08 (2)" xfId="32"/>
    <cellStyle name="normální_kultura2-upravené priority-3" xfId="33"/>
    <cellStyle name="normální_Požadavky na investice 2005 a plnění 2004-úprava" xfId="34"/>
    <cellStyle name="normální_Sešit1" xfId="35"/>
    <cellStyle name="normální_Sociální - investice a opravy 2009 - sumarizace vč. prior - 10-12-2008" xfId="36"/>
    <cellStyle name="normální_Studie IZ - silnice 2003" xfId="37"/>
    <cellStyle name="Poznámka" xfId="38" builtinId="10" customBuiltin="1"/>
    <cellStyle name="Propojená buňka" xfId="39" builtinId="24" customBuiltin="1"/>
    <cellStyle name="Správně" xfId="40" builtinId="26" customBuiltin="1"/>
    <cellStyle name="Text upozornění" xfId="41" builtinId="11" customBuiltin="1"/>
    <cellStyle name="Vstup" xfId="42" builtinId="20" customBuiltin="1"/>
    <cellStyle name="Výpočet" xfId="43" builtinId="22" customBuiltin="1"/>
    <cellStyle name="Výstup" xfId="44" builtinId="21" customBuiltin="1"/>
    <cellStyle name="Vysvětlující text" xfId="45" builtinId="53" customBuiltin="1"/>
    <cellStyle name="Zvýraznění 1" xfId="46" builtinId="29" customBuiltin="1"/>
    <cellStyle name="Zvýraznění 2" xfId="47" builtinId="33" customBuiltin="1"/>
    <cellStyle name="Zvýraznění 3" xfId="48" builtinId="37" customBuiltin="1"/>
    <cellStyle name="Zvýraznění 4" xfId="49" builtinId="41" customBuiltin="1"/>
    <cellStyle name="Zvýraznění 5" xfId="50" builtinId="45" customBuiltin="1"/>
    <cellStyle name="Zvýraznění 6" xfId="51" builtinId="49" customBuiltin="1"/>
  </cellStyles>
  <dxfs count="0"/>
  <tableStyles count="0" defaultTableStyle="TableStyleMedium9" defaultPivotStyle="PivotStyleLight16"/>
  <colors>
    <mruColors>
      <color rgb="FFFAFDD1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ozpo&#269;et%20OP&#344;\rozpo&#269;et%202012\Rozpracovan&#233;%20investice%20-%202.%20%20n&#225;vrh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hrn"/>
      <sheetName val="Š-PD"/>
      <sheetName val="Š-INV "/>
      <sheetName val="Š-opravy"/>
      <sheetName val="Š-INV s dotací"/>
      <sheetName val="Sociální-PD"/>
      <sheetName val="Sociální-INV"/>
      <sheetName val="Sociální-INV s dotací"/>
      <sheetName val="Kultura-PD"/>
      <sheetName val="Kultura-INV"/>
      <sheetName val="Doprava-PD"/>
      <sheetName val="Doprava-INV "/>
      <sheetName val="Doprava-SSOK"/>
      <sheetName val="Doprava-INV s dotací"/>
      <sheetName val="Zdr.-PD"/>
      <sheetName val="Zdr.-INV"/>
      <sheetName val="Zdrav.-nájem "/>
      <sheetName val="Zdr.-INV s dotací"/>
      <sheetName val="IT-INV s dotací"/>
      <sheetName val="Velké investiční akce"/>
    </sheetNames>
    <sheetDataSet>
      <sheetData sheetId="0"/>
      <sheetData sheetId="1"/>
      <sheetData sheetId="2">
        <row r="11">
          <cell r="N11">
            <v>100</v>
          </cell>
        </row>
      </sheetData>
      <sheetData sheetId="3">
        <row r="13">
          <cell r="O13">
            <v>9070</v>
          </cell>
        </row>
      </sheetData>
      <sheetData sheetId="4">
        <row r="12">
          <cell r="J12">
            <v>24953</v>
          </cell>
        </row>
      </sheetData>
      <sheetData sheetId="5">
        <row r="13">
          <cell r="O13">
            <v>3147</v>
          </cell>
        </row>
        <row r="17">
          <cell r="N17">
            <v>0</v>
          </cell>
        </row>
      </sheetData>
      <sheetData sheetId="6">
        <row r="12">
          <cell r="O12">
            <v>4213</v>
          </cell>
        </row>
      </sheetData>
      <sheetData sheetId="7">
        <row r="12">
          <cell r="J12">
            <v>14998</v>
          </cell>
        </row>
      </sheetData>
      <sheetData sheetId="8">
        <row r="11">
          <cell r="O11">
            <v>1831</v>
          </cell>
        </row>
      </sheetData>
      <sheetData sheetId="9">
        <row r="13">
          <cell r="O13">
            <v>6390</v>
          </cell>
        </row>
      </sheetData>
      <sheetData sheetId="10">
        <row r="30">
          <cell r="M30">
            <v>13643</v>
          </cell>
        </row>
      </sheetData>
      <sheetData sheetId="11">
        <row r="14">
          <cell r="P14">
            <v>43810</v>
          </cell>
        </row>
      </sheetData>
      <sheetData sheetId="12"/>
      <sheetData sheetId="13"/>
      <sheetData sheetId="14">
        <row r="14">
          <cell r="O14">
            <v>273</v>
          </cell>
        </row>
      </sheetData>
      <sheetData sheetId="15">
        <row r="11">
          <cell r="O11">
            <v>17083</v>
          </cell>
        </row>
      </sheetData>
      <sheetData sheetId="16">
        <row r="12">
          <cell r="O12">
            <v>10801</v>
          </cell>
        </row>
      </sheetData>
      <sheetData sheetId="17">
        <row r="11">
          <cell r="J11">
            <v>28032</v>
          </cell>
        </row>
      </sheetData>
      <sheetData sheetId="18">
        <row r="11">
          <cell r="J11">
            <v>69187</v>
          </cell>
        </row>
      </sheetData>
      <sheetData sheetId="19">
        <row r="17">
          <cell r="L17">
            <v>311711.66666666669</v>
          </cell>
        </row>
      </sheetData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N71"/>
  <sheetViews>
    <sheetView showGridLines="0" topLeftCell="A34" zoomScale="70" zoomScaleNormal="70" zoomScaleSheetLayoutView="75" workbookViewId="0">
      <selection activeCell="A14" sqref="A14:G14"/>
    </sheetView>
  </sheetViews>
  <sheetFormatPr defaultColWidth="9.140625" defaultRowHeight="12.75" x14ac:dyDescent="0.2"/>
  <cols>
    <col min="1" max="1" width="7" style="4" customWidth="1"/>
    <col min="2" max="2" width="44.5703125" style="4" customWidth="1"/>
    <col min="3" max="3" width="56.85546875" style="4" customWidth="1"/>
    <col min="4" max="4" width="31.7109375" style="4" customWidth="1"/>
    <col min="5" max="5" width="30.7109375" style="13" customWidth="1"/>
    <col min="6" max="6" width="29.7109375" style="4" customWidth="1"/>
    <col min="7" max="7" width="29" style="4" customWidth="1"/>
    <col min="8" max="8" width="23.140625" style="4" customWidth="1"/>
    <col min="9" max="9" width="9.140625" style="4"/>
    <col min="10" max="10" width="20" style="4" customWidth="1"/>
    <col min="11" max="16384" width="9.140625" style="4"/>
  </cols>
  <sheetData>
    <row r="1" spans="1:8" s="76" customFormat="1" ht="20.25" customHeight="1" x14ac:dyDescent="0.3">
      <c r="A1" s="76" t="s">
        <v>154</v>
      </c>
      <c r="E1" s="77"/>
    </row>
    <row r="2" spans="1:8" ht="18.75" customHeight="1" x14ac:dyDescent="0.3">
      <c r="A2" s="76" t="s">
        <v>153</v>
      </c>
    </row>
    <row r="3" spans="1:8" ht="18" customHeight="1" thickBot="1" x14ac:dyDescent="0.3">
      <c r="A3" s="413"/>
      <c r="B3" s="413"/>
      <c r="C3" s="413"/>
      <c r="D3" s="202"/>
      <c r="E3" s="78"/>
      <c r="H3" s="79" t="s">
        <v>43</v>
      </c>
    </row>
    <row r="4" spans="1:8" ht="53.25" customHeight="1" x14ac:dyDescent="0.2">
      <c r="A4" s="414" t="s">
        <v>4</v>
      </c>
      <c r="B4" s="415"/>
      <c r="C4" s="418" t="s">
        <v>56</v>
      </c>
      <c r="D4" s="418" t="s">
        <v>169</v>
      </c>
      <c r="E4" s="420" t="s">
        <v>96</v>
      </c>
      <c r="F4" s="420" t="s">
        <v>97</v>
      </c>
      <c r="G4" s="422" t="s">
        <v>63</v>
      </c>
      <c r="H4" s="424" t="s">
        <v>13</v>
      </c>
    </row>
    <row r="5" spans="1:8" ht="5.25" customHeight="1" thickBot="1" x14ac:dyDescent="0.25">
      <c r="A5" s="416"/>
      <c r="B5" s="417"/>
      <c r="C5" s="419"/>
      <c r="D5" s="419"/>
      <c r="E5" s="419"/>
      <c r="F5" s="430"/>
      <c r="G5" s="423"/>
      <c r="H5" s="425"/>
    </row>
    <row r="6" spans="1:8" ht="19.5" customHeight="1" x14ac:dyDescent="0.2">
      <c r="A6" s="6"/>
      <c r="B6" s="9" t="s">
        <v>53</v>
      </c>
      <c r="C6" s="60" t="s">
        <v>73</v>
      </c>
      <c r="D6" s="164" t="e">
        <f>#REF!</f>
        <v>#REF!</v>
      </c>
      <c r="E6" s="164" t="e">
        <f>#REF!</f>
        <v>#REF!</v>
      </c>
      <c r="F6" s="164" t="e">
        <f>#REF!</f>
        <v>#REF!</v>
      </c>
      <c r="G6" s="164" t="e">
        <f>#REF!</f>
        <v>#REF!</v>
      </c>
      <c r="H6" s="163" t="e">
        <f t="shared" ref="H6:H22" si="0">SUM(D6:G6)</f>
        <v>#REF!</v>
      </c>
    </row>
    <row r="7" spans="1:8" ht="19.5" customHeight="1" thickBot="1" x14ac:dyDescent="0.25">
      <c r="A7" s="6"/>
      <c r="B7" s="129" t="s">
        <v>53</v>
      </c>
      <c r="C7" s="53" t="s">
        <v>150</v>
      </c>
      <c r="D7" s="155"/>
      <c r="E7" s="164" t="e">
        <f>#REF!</f>
        <v>#REF!</v>
      </c>
      <c r="F7" s="164" t="e">
        <f>#REF!</f>
        <v>#REF!</v>
      </c>
      <c r="G7" s="164" t="e">
        <f>#REF!</f>
        <v>#REF!</v>
      </c>
      <c r="H7" s="163" t="e">
        <f t="shared" si="0"/>
        <v>#REF!</v>
      </c>
    </row>
    <row r="8" spans="1:8" ht="20.100000000000001" customHeight="1" thickBot="1" x14ac:dyDescent="0.25">
      <c r="A8" s="426" t="s">
        <v>57</v>
      </c>
      <c r="B8" s="427"/>
      <c r="C8" s="427"/>
      <c r="D8" s="170" t="e">
        <f t="shared" ref="D8:G8" si="1">SUM(D6:D7)</f>
        <v>#REF!</v>
      </c>
      <c r="E8" s="170" t="e">
        <f t="shared" si="1"/>
        <v>#REF!</v>
      </c>
      <c r="F8" s="170" t="e">
        <f t="shared" si="1"/>
        <v>#REF!</v>
      </c>
      <c r="G8" s="170" t="e">
        <f t="shared" si="1"/>
        <v>#REF!</v>
      </c>
      <c r="H8" s="171" t="e">
        <f t="shared" si="0"/>
        <v>#REF!</v>
      </c>
    </row>
    <row r="9" spans="1:8" ht="20.100000000000001" customHeight="1" x14ac:dyDescent="0.2">
      <c r="A9" s="8"/>
      <c r="B9" s="52" t="s">
        <v>0</v>
      </c>
      <c r="C9" s="61" t="s">
        <v>67</v>
      </c>
      <c r="D9" s="172" t="e">
        <f>#REF!</f>
        <v>#REF!</v>
      </c>
      <c r="E9" s="172" t="e">
        <f>#REF!</f>
        <v>#REF!</v>
      </c>
      <c r="F9" s="172" t="e">
        <f>#REF!</f>
        <v>#REF!</v>
      </c>
      <c r="G9" s="172" t="e">
        <f>#REF!</f>
        <v>#REF!</v>
      </c>
      <c r="H9" s="162" t="e">
        <f t="shared" si="0"/>
        <v>#REF!</v>
      </c>
    </row>
    <row r="10" spans="1:8" ht="20.100000000000001" customHeight="1" thickBot="1" x14ac:dyDescent="0.25">
      <c r="A10" s="51"/>
      <c r="B10" s="12" t="s">
        <v>0</v>
      </c>
      <c r="C10" s="153" t="s">
        <v>73</v>
      </c>
      <c r="D10" s="177" t="e">
        <f>#REF!</f>
        <v>#REF!</v>
      </c>
      <c r="E10" s="177" t="e">
        <f>#REF!</f>
        <v>#REF!</v>
      </c>
      <c r="F10" s="177" t="e">
        <f>#REF!</f>
        <v>#REF!</v>
      </c>
      <c r="G10" s="177" t="e">
        <f>#REF!</f>
        <v>#REF!</v>
      </c>
      <c r="H10" s="163" t="e">
        <f>SUM(D10:G10)</f>
        <v>#REF!</v>
      </c>
    </row>
    <row r="11" spans="1:8" ht="20.100000000000001" customHeight="1" thickBot="1" x14ac:dyDescent="0.25">
      <c r="A11" s="426" t="s">
        <v>58</v>
      </c>
      <c r="B11" s="427"/>
      <c r="C11" s="427"/>
      <c r="D11" s="170" t="e">
        <f t="shared" ref="D11:G11" si="2">SUM(D9:D10)</f>
        <v>#REF!</v>
      </c>
      <c r="E11" s="170" t="e">
        <f t="shared" si="2"/>
        <v>#REF!</v>
      </c>
      <c r="F11" s="170" t="e">
        <f t="shared" si="2"/>
        <v>#REF!</v>
      </c>
      <c r="G11" s="170" t="e">
        <f t="shared" si="2"/>
        <v>#REF!</v>
      </c>
      <c r="H11" s="171" t="e">
        <f t="shared" si="0"/>
        <v>#REF!</v>
      </c>
    </row>
    <row r="12" spans="1:8" ht="20.100000000000001" customHeight="1" x14ac:dyDescent="0.2">
      <c r="A12" s="7"/>
      <c r="B12" s="11" t="s">
        <v>1</v>
      </c>
      <c r="C12" s="60" t="s">
        <v>67</v>
      </c>
      <c r="D12" s="172">
        <f>'Kultura-PD'!N12</f>
        <v>0</v>
      </c>
      <c r="E12" s="172">
        <f>'Kultura-PD'!O12</f>
        <v>794</v>
      </c>
      <c r="F12" s="172">
        <f>'Kultura-PD'!P12</f>
        <v>0</v>
      </c>
      <c r="G12" s="172">
        <f>'Kultura-PD'!Q12</f>
        <v>986</v>
      </c>
      <c r="H12" s="162">
        <f t="shared" si="0"/>
        <v>1780</v>
      </c>
    </row>
    <row r="13" spans="1:8" ht="20.100000000000001" customHeight="1" thickBot="1" x14ac:dyDescent="0.25">
      <c r="A13" s="6"/>
      <c r="B13" s="12" t="s">
        <v>1</v>
      </c>
      <c r="C13" s="60" t="s">
        <v>73</v>
      </c>
      <c r="D13" s="215" t="e">
        <f>#REF!</f>
        <v>#REF!</v>
      </c>
      <c r="E13" s="215" t="e">
        <f>#REF!</f>
        <v>#REF!</v>
      </c>
      <c r="F13" s="215" t="e">
        <f>#REF!</f>
        <v>#REF!</v>
      </c>
      <c r="G13" s="215" t="e">
        <f>#REF!</f>
        <v>#REF!</v>
      </c>
      <c r="H13" s="162" t="e">
        <f t="shared" si="0"/>
        <v>#REF!</v>
      </c>
    </row>
    <row r="14" spans="1:8" ht="20.100000000000001" customHeight="1" thickBot="1" x14ac:dyDescent="0.25">
      <c r="A14" s="428" t="s">
        <v>59</v>
      </c>
      <c r="B14" s="429"/>
      <c r="C14" s="429"/>
      <c r="D14" s="170" t="e">
        <f>SUM(D12:D13)</f>
        <v>#REF!</v>
      </c>
      <c r="E14" s="170" t="e">
        <f t="shared" ref="E14:G14" si="3">SUM(E12:E13)</f>
        <v>#REF!</v>
      </c>
      <c r="F14" s="170" t="e">
        <f>SUM(F12:F13)</f>
        <v>#REF!</v>
      </c>
      <c r="G14" s="170" t="e">
        <f t="shared" si="3"/>
        <v>#REF!</v>
      </c>
      <c r="H14" s="171" t="e">
        <f t="shared" si="0"/>
        <v>#REF!</v>
      </c>
    </row>
    <row r="15" spans="1:8" ht="20.100000000000001" customHeight="1" x14ac:dyDescent="0.2">
      <c r="A15" s="8"/>
      <c r="B15" s="11" t="s">
        <v>2</v>
      </c>
      <c r="C15" s="130" t="s">
        <v>67</v>
      </c>
      <c r="D15" s="232">
        <f>'Doprava-PD'!N37</f>
        <v>0</v>
      </c>
      <c r="E15" s="232">
        <f>'Doprava-PD'!O37</f>
        <v>14430</v>
      </c>
      <c r="F15" s="232">
        <f>'Doprava-PD'!P37</f>
        <v>0</v>
      </c>
      <c r="G15" s="232">
        <f>'Doprava-PD'!Q37</f>
        <v>3579</v>
      </c>
      <c r="H15" s="162">
        <f t="shared" si="0"/>
        <v>18009</v>
      </c>
    </row>
    <row r="16" spans="1:8" ht="20.100000000000001" customHeight="1" thickBot="1" x14ac:dyDescent="0.25">
      <c r="A16" s="6"/>
      <c r="B16" s="10" t="s">
        <v>2</v>
      </c>
      <c r="C16" s="181" t="s">
        <v>73</v>
      </c>
      <c r="D16" s="183" t="e">
        <f>#REF!</f>
        <v>#REF!</v>
      </c>
      <c r="E16" s="183" t="e">
        <f>#REF!</f>
        <v>#REF!</v>
      </c>
      <c r="F16" s="183" t="e">
        <f>#REF!</f>
        <v>#REF!</v>
      </c>
      <c r="G16" s="183" t="e">
        <f>#REF!</f>
        <v>#REF!</v>
      </c>
      <c r="H16" s="168" t="e">
        <f t="shared" si="0"/>
        <v>#REF!</v>
      </c>
    </row>
    <row r="17" spans="1:14" ht="20.100000000000001" customHeight="1" thickBot="1" x14ac:dyDescent="0.25">
      <c r="A17" s="426" t="s">
        <v>61</v>
      </c>
      <c r="B17" s="427"/>
      <c r="C17" s="427"/>
      <c r="D17" s="170" t="e">
        <f t="shared" ref="D17:G17" si="4">SUM(D15:D16)</f>
        <v>#REF!</v>
      </c>
      <c r="E17" s="170" t="e">
        <f t="shared" si="4"/>
        <v>#REF!</v>
      </c>
      <c r="F17" s="170" t="e">
        <f t="shared" si="4"/>
        <v>#REF!</v>
      </c>
      <c r="G17" s="170" t="e">
        <f t="shared" si="4"/>
        <v>#REF!</v>
      </c>
      <c r="H17" s="171" t="e">
        <f t="shared" si="0"/>
        <v>#REF!</v>
      </c>
      <c r="I17" s="431"/>
      <c r="J17" s="431"/>
      <c r="K17" s="431"/>
      <c r="L17" s="431"/>
      <c r="M17" s="431"/>
      <c r="N17" s="431"/>
    </row>
    <row r="18" spans="1:14" ht="20.100000000000001" customHeight="1" x14ac:dyDescent="0.2">
      <c r="A18" s="6"/>
      <c r="B18" s="12" t="s">
        <v>51</v>
      </c>
      <c r="C18" s="60" t="s">
        <v>67</v>
      </c>
      <c r="D18" s="172" t="e">
        <f>#REF!</f>
        <v>#REF!</v>
      </c>
      <c r="E18" s="172" t="e">
        <f>#REF!</f>
        <v>#REF!</v>
      </c>
      <c r="F18" s="172" t="e">
        <f>#REF!</f>
        <v>#REF!</v>
      </c>
      <c r="G18" s="172" t="e">
        <f>#REF!</f>
        <v>#REF!</v>
      </c>
      <c r="H18" s="162" t="e">
        <f t="shared" si="0"/>
        <v>#REF!</v>
      </c>
    </row>
    <row r="19" spans="1:14" ht="20.100000000000001" customHeight="1" x14ac:dyDescent="0.2">
      <c r="A19" s="6"/>
      <c r="B19" s="10" t="s">
        <v>51</v>
      </c>
      <c r="C19" s="60" t="s">
        <v>73</v>
      </c>
      <c r="D19" s="169" t="e">
        <f>#REF!</f>
        <v>#REF!</v>
      </c>
      <c r="E19" s="169" t="e">
        <f>#REF!</f>
        <v>#REF!</v>
      </c>
      <c r="F19" s="169" t="e">
        <f>#REF!</f>
        <v>#REF!</v>
      </c>
      <c r="G19" s="169" t="e">
        <f>#REF!</f>
        <v>#REF!</v>
      </c>
      <c r="H19" s="163" t="e">
        <f t="shared" si="0"/>
        <v>#REF!</v>
      </c>
    </row>
    <row r="20" spans="1:14" ht="20.100000000000001" customHeight="1" thickBot="1" x14ac:dyDescent="0.25">
      <c r="A20" s="6"/>
      <c r="B20" s="12" t="s">
        <v>65</v>
      </c>
      <c r="C20" s="154" t="s">
        <v>73</v>
      </c>
      <c r="D20" s="155"/>
      <c r="E20" s="164"/>
      <c r="F20" s="163"/>
      <c r="G20" s="163" t="e">
        <f>#REF!</f>
        <v>#REF!</v>
      </c>
      <c r="H20" s="163" t="e">
        <f t="shared" si="0"/>
        <v>#REF!</v>
      </c>
    </row>
    <row r="21" spans="1:14" ht="20.100000000000001" customHeight="1" thickBot="1" x14ac:dyDescent="0.25">
      <c r="A21" s="426" t="s">
        <v>60</v>
      </c>
      <c r="B21" s="427"/>
      <c r="C21" s="427"/>
      <c r="D21" s="178" t="e">
        <f t="shared" ref="D21:G21" si="5">SUM(D18:D20)</f>
        <v>#REF!</v>
      </c>
      <c r="E21" s="178" t="e">
        <f t="shared" si="5"/>
        <v>#REF!</v>
      </c>
      <c r="F21" s="178" t="e">
        <f t="shared" si="5"/>
        <v>#REF!</v>
      </c>
      <c r="G21" s="178" t="e">
        <f t="shared" si="5"/>
        <v>#REF!</v>
      </c>
      <c r="H21" s="171" t="e">
        <f t="shared" si="0"/>
        <v>#REF!</v>
      </c>
    </row>
    <row r="22" spans="1:14" ht="20.100000000000001" customHeight="1" thickBot="1" x14ac:dyDescent="0.25">
      <c r="A22" s="432" t="s">
        <v>155</v>
      </c>
      <c r="B22" s="433"/>
      <c r="C22" s="434"/>
      <c r="D22" s="176"/>
      <c r="E22" s="176"/>
      <c r="F22" s="160" t="e">
        <f>#REF!</f>
        <v>#REF!</v>
      </c>
      <c r="G22" s="160" t="e">
        <f>#REF!</f>
        <v>#REF!</v>
      </c>
      <c r="H22" s="160" t="e">
        <f t="shared" si="0"/>
        <v>#REF!</v>
      </c>
    </row>
    <row r="23" spans="1:14" ht="20.25" customHeight="1" thickBot="1" x14ac:dyDescent="0.25">
      <c r="A23" s="432" t="s">
        <v>13</v>
      </c>
      <c r="B23" s="433"/>
      <c r="C23" s="434"/>
      <c r="D23" s="160" t="e">
        <f t="shared" ref="D23:H23" si="6">D8+D11+D14+D17+D21+D22</f>
        <v>#REF!</v>
      </c>
      <c r="E23" s="160" t="e">
        <f t="shared" si="6"/>
        <v>#REF!</v>
      </c>
      <c r="F23" s="160" t="e">
        <f t="shared" si="6"/>
        <v>#REF!</v>
      </c>
      <c r="G23" s="160" t="e">
        <f t="shared" si="6"/>
        <v>#REF!</v>
      </c>
      <c r="H23" s="160" t="e">
        <f t="shared" si="6"/>
        <v>#REF!</v>
      </c>
      <c r="J23" s="13"/>
      <c r="K23" s="13"/>
    </row>
    <row r="24" spans="1:14" x14ac:dyDescent="0.2">
      <c r="E24" s="4"/>
      <c r="H24" s="179"/>
    </row>
    <row r="25" spans="1:14" ht="15.75" customHeight="1" x14ac:dyDescent="0.3">
      <c r="A25" s="76" t="s">
        <v>187</v>
      </c>
    </row>
    <row r="26" spans="1:14" ht="20.25" customHeight="1" thickBot="1" x14ac:dyDescent="0.3">
      <c r="A26" s="413"/>
      <c r="B26" s="413"/>
      <c r="C26" s="413"/>
      <c r="E26" s="4"/>
      <c r="H26" s="79" t="s">
        <v>43</v>
      </c>
    </row>
    <row r="27" spans="1:14" ht="41.25" customHeight="1" thickBot="1" x14ac:dyDescent="0.25">
      <c r="A27" s="421" t="s">
        <v>4</v>
      </c>
      <c r="B27" s="421"/>
      <c r="C27" s="235" t="s">
        <v>56</v>
      </c>
      <c r="D27" s="236" t="s">
        <v>188</v>
      </c>
      <c r="E27" s="237" t="s">
        <v>96</v>
      </c>
      <c r="F27" s="236" t="s">
        <v>97</v>
      </c>
      <c r="G27" s="236" t="s">
        <v>63</v>
      </c>
      <c r="H27" s="238" t="s">
        <v>13</v>
      </c>
    </row>
    <row r="28" spans="1:14" ht="20.100000000000001" customHeight="1" x14ac:dyDescent="0.2">
      <c r="A28" s="437"/>
      <c r="B28" s="9" t="s">
        <v>53</v>
      </c>
      <c r="C28" s="130" t="s">
        <v>189</v>
      </c>
      <c r="D28" s="239">
        <v>25</v>
      </c>
      <c r="E28" s="239">
        <v>2605</v>
      </c>
      <c r="F28" s="239"/>
      <c r="G28" s="239"/>
      <c r="H28" s="239">
        <f t="shared" ref="H28:H45" si="7">SUM(D28:G28)</f>
        <v>2630</v>
      </c>
    </row>
    <row r="29" spans="1:14" ht="20.100000000000001" customHeight="1" x14ac:dyDescent="0.2">
      <c r="A29" s="438"/>
      <c r="B29" s="9" t="s">
        <v>53</v>
      </c>
      <c r="C29" s="53" t="s">
        <v>190</v>
      </c>
      <c r="D29" s="240">
        <v>2644</v>
      </c>
      <c r="E29" s="240">
        <v>33011</v>
      </c>
      <c r="F29" s="240">
        <v>0</v>
      </c>
      <c r="G29" s="240"/>
      <c r="H29" s="239">
        <f t="shared" si="7"/>
        <v>35655</v>
      </c>
    </row>
    <row r="30" spans="1:14" ht="20.100000000000001" customHeight="1" thickBot="1" x14ac:dyDescent="0.25">
      <c r="A30" s="439"/>
      <c r="B30" s="10" t="s">
        <v>53</v>
      </c>
      <c r="C30" s="241" t="s">
        <v>191</v>
      </c>
      <c r="D30" s="242">
        <v>1996</v>
      </c>
      <c r="E30" s="243">
        <v>22384</v>
      </c>
      <c r="F30" s="243"/>
      <c r="G30" s="243"/>
      <c r="H30" s="244">
        <f t="shared" si="7"/>
        <v>24380</v>
      </c>
    </row>
    <row r="31" spans="1:14" ht="20.100000000000001" customHeight="1" thickBot="1" x14ac:dyDescent="0.25">
      <c r="A31" s="426" t="s">
        <v>57</v>
      </c>
      <c r="B31" s="427"/>
      <c r="C31" s="427"/>
      <c r="D31" s="245">
        <f>SUM(D28:D30)</f>
        <v>4665</v>
      </c>
      <c r="E31" s="245">
        <f t="shared" ref="E31:H31" si="8">SUM(E28:E30)</f>
        <v>58000</v>
      </c>
      <c r="F31" s="245">
        <f t="shared" si="8"/>
        <v>0</v>
      </c>
      <c r="G31" s="245">
        <f t="shared" si="8"/>
        <v>0</v>
      </c>
      <c r="H31" s="245">
        <f t="shared" si="8"/>
        <v>62665</v>
      </c>
    </row>
    <row r="32" spans="1:14" ht="20.100000000000001" customHeight="1" x14ac:dyDescent="0.2">
      <c r="A32" s="8"/>
      <c r="B32" s="11" t="s">
        <v>0</v>
      </c>
      <c r="C32" s="61" t="s">
        <v>189</v>
      </c>
      <c r="D32" s="246">
        <v>0</v>
      </c>
      <c r="E32" s="239">
        <v>1750</v>
      </c>
      <c r="F32" s="239"/>
      <c r="G32" s="239"/>
      <c r="H32" s="239">
        <f t="shared" si="7"/>
        <v>1750</v>
      </c>
    </row>
    <row r="33" spans="1:8" ht="20.100000000000001" customHeight="1" x14ac:dyDescent="0.2">
      <c r="A33" s="6"/>
      <c r="B33" s="12" t="s">
        <v>0</v>
      </c>
      <c r="C33" s="154" t="s">
        <v>192</v>
      </c>
      <c r="D33" s="240">
        <v>0</v>
      </c>
      <c r="E33" s="240">
        <v>43377</v>
      </c>
      <c r="F33" s="240">
        <v>0</v>
      </c>
      <c r="G33" s="240"/>
      <c r="H33" s="239">
        <f t="shared" si="7"/>
        <v>43377</v>
      </c>
    </row>
    <row r="34" spans="1:8" ht="20.100000000000001" customHeight="1" x14ac:dyDescent="0.2">
      <c r="A34" s="247"/>
      <c r="B34" s="12" t="s">
        <v>0</v>
      </c>
      <c r="C34" s="154" t="s">
        <v>193</v>
      </c>
      <c r="D34" s="240">
        <v>810</v>
      </c>
      <c r="E34" s="243">
        <v>17353</v>
      </c>
      <c r="F34" s="243"/>
      <c r="G34" s="243"/>
      <c r="H34" s="240">
        <f t="shared" ref="H34" si="9">SUM(D34:G34)</f>
        <v>18163</v>
      </c>
    </row>
    <row r="35" spans="1:8" ht="20.100000000000001" customHeight="1" thickBot="1" x14ac:dyDescent="0.25">
      <c r="A35" s="248"/>
      <c r="B35" s="249" t="s">
        <v>0</v>
      </c>
      <c r="C35" s="250" t="s">
        <v>191</v>
      </c>
      <c r="D35" s="251">
        <v>0</v>
      </c>
      <c r="E35" s="243">
        <v>7520</v>
      </c>
      <c r="F35" s="243"/>
      <c r="G35" s="243"/>
      <c r="H35" s="244">
        <f t="shared" si="7"/>
        <v>7520</v>
      </c>
    </row>
    <row r="36" spans="1:8" ht="20.100000000000001" customHeight="1" thickBot="1" x14ac:dyDescent="0.25">
      <c r="A36" s="426" t="s">
        <v>58</v>
      </c>
      <c r="B36" s="427"/>
      <c r="C36" s="427"/>
      <c r="D36" s="252">
        <f>SUM(D32:D35)</f>
        <v>810</v>
      </c>
      <c r="E36" s="252">
        <f t="shared" ref="E36:H36" si="10">SUM(E32:E35)</f>
        <v>70000</v>
      </c>
      <c r="F36" s="252">
        <f t="shared" si="10"/>
        <v>0</v>
      </c>
      <c r="G36" s="252">
        <f t="shared" si="10"/>
        <v>0</v>
      </c>
      <c r="H36" s="252">
        <f t="shared" si="10"/>
        <v>70810</v>
      </c>
    </row>
    <row r="37" spans="1:8" ht="20.100000000000001" customHeight="1" x14ac:dyDescent="0.2">
      <c r="A37" s="7"/>
      <c r="B37" s="11" t="s">
        <v>1</v>
      </c>
      <c r="C37" s="60" t="s">
        <v>189</v>
      </c>
      <c r="D37" s="246">
        <v>0</v>
      </c>
      <c r="E37" s="239">
        <v>1600</v>
      </c>
      <c r="F37" s="239"/>
      <c r="G37" s="239"/>
      <c r="H37" s="239">
        <f t="shared" si="7"/>
        <v>1600</v>
      </c>
    </row>
    <row r="38" spans="1:8" ht="20.100000000000001" customHeight="1" x14ac:dyDescent="0.2">
      <c r="A38" s="6"/>
      <c r="B38" s="12" t="s">
        <v>1</v>
      </c>
      <c r="C38" s="154" t="s">
        <v>192</v>
      </c>
      <c r="D38" s="240">
        <v>0</v>
      </c>
      <c r="E38" s="240">
        <v>18635</v>
      </c>
      <c r="F38" s="240"/>
      <c r="G38" s="240"/>
      <c r="H38" s="239">
        <f t="shared" si="7"/>
        <v>18635</v>
      </c>
    </row>
    <row r="39" spans="1:8" ht="20.100000000000001" customHeight="1" thickBot="1" x14ac:dyDescent="0.25">
      <c r="A39" s="6"/>
      <c r="B39" s="253" t="s">
        <v>1</v>
      </c>
      <c r="C39" s="254" t="s">
        <v>193</v>
      </c>
      <c r="D39" s="242">
        <v>0</v>
      </c>
      <c r="E39" s="243">
        <v>2765</v>
      </c>
      <c r="F39" s="243"/>
      <c r="G39" s="243"/>
      <c r="H39" s="244">
        <f t="shared" si="7"/>
        <v>2765</v>
      </c>
    </row>
    <row r="40" spans="1:8" ht="20.100000000000001" customHeight="1" thickBot="1" x14ac:dyDescent="0.25">
      <c r="A40" s="426" t="s">
        <v>59</v>
      </c>
      <c r="B40" s="427"/>
      <c r="C40" s="440"/>
      <c r="D40" s="245">
        <f>SUM(D37:D39)</f>
        <v>0</v>
      </c>
      <c r="E40" s="245">
        <f t="shared" ref="E40:G40" si="11">SUM(E37:E39)</f>
        <v>23000</v>
      </c>
      <c r="F40" s="245">
        <f t="shared" si="11"/>
        <v>0</v>
      </c>
      <c r="G40" s="245">
        <f t="shared" si="11"/>
        <v>0</v>
      </c>
      <c r="H40" s="245">
        <f>SUM(H37:H39)</f>
        <v>23000</v>
      </c>
    </row>
    <row r="41" spans="1:8" ht="20.100000000000001" customHeight="1" x14ac:dyDescent="0.2">
      <c r="A41" s="8"/>
      <c r="B41" s="11" t="s">
        <v>2</v>
      </c>
      <c r="C41" s="61" t="s">
        <v>189</v>
      </c>
      <c r="D41" s="246">
        <v>0</v>
      </c>
      <c r="E41" s="239">
        <v>500</v>
      </c>
      <c r="F41" s="239"/>
      <c r="G41" s="239"/>
      <c r="H41" s="239">
        <f t="shared" si="7"/>
        <v>500</v>
      </c>
    </row>
    <row r="42" spans="1:8" ht="20.100000000000001" customHeight="1" x14ac:dyDescent="0.2">
      <c r="A42" s="6"/>
      <c r="B42" s="12" t="s">
        <v>2</v>
      </c>
      <c r="C42" s="154" t="s">
        <v>194</v>
      </c>
      <c r="D42" s="240">
        <v>0</v>
      </c>
      <c r="E42" s="240">
        <v>14500</v>
      </c>
      <c r="F42" s="240">
        <v>12500</v>
      </c>
      <c r="G42" s="240">
        <v>2500</v>
      </c>
      <c r="H42" s="239">
        <f t="shared" si="7"/>
        <v>29500</v>
      </c>
    </row>
    <row r="43" spans="1:8" ht="20.100000000000001" customHeight="1" thickBot="1" x14ac:dyDescent="0.25">
      <c r="A43" s="248"/>
      <c r="B43" s="253" t="s">
        <v>2</v>
      </c>
      <c r="C43" s="255" t="s">
        <v>195</v>
      </c>
      <c r="D43" s="243"/>
      <c r="E43" s="243">
        <v>9200</v>
      </c>
      <c r="F43" s="243">
        <v>50666</v>
      </c>
      <c r="G43" s="243">
        <v>10134</v>
      </c>
      <c r="H43" s="244">
        <f t="shared" si="7"/>
        <v>70000</v>
      </c>
    </row>
    <row r="44" spans="1:8" ht="20.100000000000001" customHeight="1" thickBot="1" x14ac:dyDescent="0.25">
      <c r="A44" s="426" t="s">
        <v>61</v>
      </c>
      <c r="B44" s="427"/>
      <c r="C44" s="440"/>
      <c r="D44" s="245">
        <f>SUM(D41:D43)</f>
        <v>0</v>
      </c>
      <c r="E44" s="245">
        <f t="shared" ref="E44:H44" si="12">SUM(E41:E43)</f>
        <v>24200</v>
      </c>
      <c r="F44" s="245">
        <f t="shared" si="12"/>
        <v>63166</v>
      </c>
      <c r="G44" s="245">
        <f t="shared" si="12"/>
        <v>12634</v>
      </c>
      <c r="H44" s="245">
        <f t="shared" si="12"/>
        <v>100000</v>
      </c>
    </row>
    <row r="45" spans="1:8" ht="20.100000000000001" customHeight="1" x14ac:dyDescent="0.2">
      <c r="A45" s="8"/>
      <c r="B45" s="11" t="s">
        <v>51</v>
      </c>
      <c r="C45" s="60" t="s">
        <v>189</v>
      </c>
      <c r="D45" s="239">
        <v>0</v>
      </c>
      <c r="E45" s="239">
        <v>350</v>
      </c>
      <c r="F45" s="239"/>
      <c r="G45" s="239"/>
      <c r="H45" s="239">
        <f t="shared" si="7"/>
        <v>350</v>
      </c>
    </row>
    <row r="46" spans="1:8" ht="20.100000000000001" customHeight="1" x14ac:dyDescent="0.2">
      <c r="A46" s="6"/>
      <c r="B46" s="12" t="s">
        <v>51</v>
      </c>
      <c r="C46" s="154" t="s">
        <v>192</v>
      </c>
      <c r="D46" s="240">
        <v>0</v>
      </c>
      <c r="E46" s="240">
        <v>18024</v>
      </c>
      <c r="F46" s="240"/>
      <c r="G46" s="240"/>
      <c r="H46" s="239">
        <f>SUM(D46:G46)</f>
        <v>18024</v>
      </c>
    </row>
    <row r="47" spans="1:8" ht="20.100000000000001" customHeight="1" x14ac:dyDescent="0.2">
      <c r="A47" s="6"/>
      <c r="B47" s="12" t="s">
        <v>51</v>
      </c>
      <c r="C47" s="154" t="s">
        <v>193</v>
      </c>
      <c r="D47" s="240">
        <v>5370</v>
      </c>
      <c r="E47" s="240">
        <v>4600</v>
      </c>
      <c r="F47" s="240"/>
      <c r="G47" s="240"/>
      <c r="H47" s="239">
        <f t="shared" ref="H47:H52" si="13">SUM(D47:G47)</f>
        <v>9970</v>
      </c>
    </row>
    <row r="48" spans="1:8" ht="20.100000000000001" customHeight="1" thickBot="1" x14ac:dyDescent="0.25">
      <c r="A48" s="248"/>
      <c r="B48" s="10" t="s">
        <v>65</v>
      </c>
      <c r="C48" s="241" t="s">
        <v>196</v>
      </c>
      <c r="D48" s="242">
        <v>0</v>
      </c>
      <c r="E48" s="4"/>
      <c r="F48" s="243"/>
      <c r="G48" s="243">
        <v>17026</v>
      </c>
      <c r="H48" s="244">
        <f>SUM(D48:G48)</f>
        <v>17026</v>
      </c>
    </row>
    <row r="49" spans="1:11" ht="20.100000000000001" customHeight="1" thickBot="1" x14ac:dyDescent="0.25">
      <c r="A49" s="426" t="s">
        <v>60</v>
      </c>
      <c r="B49" s="427"/>
      <c r="C49" s="427"/>
      <c r="D49" s="245">
        <f>SUM(D45:D48)</f>
        <v>5370</v>
      </c>
      <c r="E49" s="245">
        <f t="shared" ref="E49:H49" si="14">SUM(E45:E48)</f>
        <v>22974</v>
      </c>
      <c r="F49" s="245">
        <f t="shared" si="14"/>
        <v>0</v>
      </c>
      <c r="G49" s="245">
        <f>SUM(G45:G48)</f>
        <v>17026</v>
      </c>
      <c r="H49" s="245">
        <f t="shared" si="14"/>
        <v>45370</v>
      </c>
    </row>
    <row r="50" spans="1:11" ht="20.100000000000001" customHeight="1" thickBot="1" x14ac:dyDescent="0.25">
      <c r="A50" s="201" t="s">
        <v>197</v>
      </c>
      <c r="B50" s="256"/>
      <c r="C50" s="257"/>
      <c r="D50" s="258">
        <v>0</v>
      </c>
      <c r="E50" s="258">
        <v>4400.3999999999996</v>
      </c>
      <c r="F50" s="258"/>
      <c r="G50" s="258"/>
      <c r="H50" s="258">
        <f t="shared" si="13"/>
        <v>4400.3999999999996</v>
      </c>
    </row>
    <row r="51" spans="1:11" ht="20.100000000000001" customHeight="1" thickBot="1" x14ac:dyDescent="0.25">
      <c r="A51" s="201" t="s">
        <v>198</v>
      </c>
      <c r="B51" s="256"/>
      <c r="C51" s="257"/>
      <c r="D51" s="258">
        <v>0</v>
      </c>
      <c r="E51" s="258">
        <v>2400</v>
      </c>
      <c r="F51" s="258"/>
      <c r="G51" s="258"/>
      <c r="H51" s="258">
        <f t="shared" si="13"/>
        <v>2400</v>
      </c>
    </row>
    <row r="52" spans="1:11" ht="20.100000000000001" customHeight="1" thickBot="1" x14ac:dyDescent="0.25">
      <c r="A52" s="201" t="s">
        <v>199</v>
      </c>
      <c r="B52" s="256"/>
      <c r="C52" s="257"/>
      <c r="D52" s="258">
        <v>0</v>
      </c>
      <c r="E52" s="258">
        <v>2200</v>
      </c>
      <c r="F52" s="258"/>
      <c r="G52" s="258"/>
      <c r="H52" s="258">
        <f t="shared" si="13"/>
        <v>2200</v>
      </c>
    </row>
    <row r="53" spans="1:11" ht="20.25" customHeight="1" thickBot="1" x14ac:dyDescent="0.25">
      <c r="A53" s="435" t="s">
        <v>200</v>
      </c>
      <c r="B53" s="436"/>
      <c r="C53" s="259"/>
      <c r="D53" s="258">
        <f>D31+D36+D40+D44+D49+D50+D51+D52</f>
        <v>10845</v>
      </c>
      <c r="E53" s="258">
        <f>E31+E36+E40+E44+E49+E50+E51+E52</f>
        <v>207174.39999999999</v>
      </c>
      <c r="F53" s="258">
        <f>F31+F36+F40+F44+F49+F50+F51+F52</f>
        <v>63166</v>
      </c>
      <c r="G53" s="258">
        <f>G31+G36+G40+G44+G49+G50+G51+G52</f>
        <v>29660</v>
      </c>
      <c r="H53" s="258">
        <f>H31+H36+H40+H44+H49+H50+H51+H52</f>
        <v>310845.40000000002</v>
      </c>
      <c r="K53" s="13"/>
    </row>
    <row r="54" spans="1:11" ht="13.5" thickBot="1" x14ac:dyDescent="0.25">
      <c r="E54" s="4"/>
      <c r="H54" s="179"/>
    </row>
    <row r="55" spans="1:11" s="261" customFormat="1" ht="20.25" customHeight="1" x14ac:dyDescent="0.25">
      <c r="C55" s="294"/>
      <c r="D55" s="292" t="s">
        <v>202</v>
      </c>
      <c r="E55" s="288" t="s">
        <v>177</v>
      </c>
      <c r="F55" s="288" t="s">
        <v>151</v>
      </c>
      <c r="G55" s="288" t="s">
        <v>152</v>
      </c>
      <c r="H55" s="289"/>
    </row>
    <row r="56" spans="1:11" s="261" customFormat="1" ht="19.5" customHeight="1" thickBot="1" x14ac:dyDescent="0.3">
      <c r="C56" s="301" t="s">
        <v>13</v>
      </c>
      <c r="D56" s="302" t="e">
        <f>D23+D53</f>
        <v>#REF!</v>
      </c>
      <c r="E56" s="303" t="e">
        <f>E23+E53</f>
        <v>#REF!</v>
      </c>
      <c r="F56" s="303" t="e">
        <f>F23+F53</f>
        <v>#REF!</v>
      </c>
      <c r="G56" s="303" t="e">
        <f>G23+G53</f>
        <v>#REF!</v>
      </c>
      <c r="H56" s="304" t="e">
        <f>H23+H53</f>
        <v>#REF!</v>
      </c>
    </row>
    <row r="57" spans="1:11" s="198" customFormat="1" ht="19.5" customHeight="1" x14ac:dyDescent="0.2">
      <c r="C57" s="296" t="s">
        <v>175</v>
      </c>
      <c r="D57" s="297"/>
      <c r="E57" s="298"/>
      <c r="F57" s="298"/>
      <c r="G57" s="299" t="e">
        <f>G48+G20</f>
        <v>#REF!</v>
      </c>
      <c r="H57" s="300" t="e">
        <f>SUM(G57)</f>
        <v>#REF!</v>
      </c>
    </row>
    <row r="58" spans="1:11" s="198" customFormat="1" ht="19.5" customHeight="1" thickBot="1" x14ac:dyDescent="0.25">
      <c r="C58" s="295" t="s">
        <v>203</v>
      </c>
      <c r="D58" s="293" t="e">
        <f>D56-D57</f>
        <v>#REF!</v>
      </c>
      <c r="E58" s="290" t="e">
        <f t="shared" ref="E58:H58" si="15">E56-E57</f>
        <v>#REF!</v>
      </c>
      <c r="F58" s="290" t="e">
        <f t="shared" si="15"/>
        <v>#REF!</v>
      </c>
      <c r="G58" s="290" t="e">
        <f t="shared" si="15"/>
        <v>#REF!</v>
      </c>
      <c r="H58" s="291" t="e">
        <f t="shared" si="15"/>
        <v>#REF!</v>
      </c>
    </row>
    <row r="59" spans="1:11" s="198" customFormat="1" ht="14.25" customHeight="1" x14ac:dyDescent="0.2">
      <c r="D59" s="198" t="s">
        <v>201</v>
      </c>
      <c r="H59" s="260"/>
    </row>
    <row r="60" spans="1:11" ht="5.25" customHeight="1" x14ac:dyDescent="0.2">
      <c r="E60" s="4"/>
      <c r="H60" s="13"/>
    </row>
    <row r="61" spans="1:11" ht="2.25" customHeight="1" thickBot="1" x14ac:dyDescent="0.25"/>
    <row r="62" spans="1:11" ht="18.75" thickBot="1" x14ac:dyDescent="0.3">
      <c r="C62" s="269" t="s">
        <v>179</v>
      </c>
      <c r="D62" s="275" t="s">
        <v>204</v>
      </c>
      <c r="E62" s="276" t="s">
        <v>177</v>
      </c>
      <c r="F62" s="277" t="s">
        <v>151</v>
      </c>
      <c r="G62" s="278" t="s">
        <v>152</v>
      </c>
      <c r="H62" s="283" t="s">
        <v>178</v>
      </c>
    </row>
    <row r="63" spans="1:11" ht="18" x14ac:dyDescent="0.25">
      <c r="C63" s="272">
        <v>8115</v>
      </c>
      <c r="D63" s="273"/>
      <c r="E63" s="274">
        <v>41142</v>
      </c>
      <c r="F63" s="274">
        <v>97035</v>
      </c>
      <c r="G63" s="279">
        <v>23237</v>
      </c>
      <c r="H63" s="284">
        <f>SUM(E63:G63)</f>
        <v>161414</v>
      </c>
    </row>
    <row r="64" spans="1:11" ht="18" x14ac:dyDescent="0.25">
      <c r="C64" s="265" t="s">
        <v>180</v>
      </c>
      <c r="D64" s="263"/>
      <c r="E64" s="262" t="e">
        <f>E56-E63</f>
        <v>#REF!</v>
      </c>
      <c r="F64" s="262" t="e">
        <f>F56-F63</f>
        <v>#REF!</v>
      </c>
      <c r="G64" s="280"/>
      <c r="H64" s="285" t="e">
        <f>SUM(E64:G64)</f>
        <v>#REF!</v>
      </c>
    </row>
    <row r="65" spans="3:8" ht="18" x14ac:dyDescent="0.25">
      <c r="C65" s="265">
        <v>2122</v>
      </c>
      <c r="D65" s="264">
        <v>10945</v>
      </c>
      <c r="E65" s="262"/>
      <c r="F65" s="262"/>
      <c r="G65" s="280"/>
      <c r="H65" s="285">
        <f>SUM(D65:G65)</f>
        <v>10945</v>
      </c>
    </row>
    <row r="66" spans="3:8" ht="18" x14ac:dyDescent="0.25">
      <c r="C66" s="265" t="s">
        <v>205</v>
      </c>
      <c r="D66" s="264"/>
      <c r="E66" s="262"/>
      <c r="F66" s="262"/>
      <c r="G66" s="280">
        <v>27879</v>
      </c>
      <c r="H66" s="285">
        <f t="shared" ref="H66:H67" si="16">SUM(E66:G66)</f>
        <v>27879</v>
      </c>
    </row>
    <row r="67" spans="3:8" ht="18.75" thickBot="1" x14ac:dyDescent="0.3">
      <c r="C67" s="266" t="s">
        <v>206</v>
      </c>
      <c r="D67" s="267"/>
      <c r="E67" s="268"/>
      <c r="F67" s="268"/>
      <c r="G67" s="281">
        <v>113893</v>
      </c>
      <c r="H67" s="286">
        <f t="shared" si="16"/>
        <v>113893</v>
      </c>
    </row>
    <row r="68" spans="3:8" ht="18.75" thickBot="1" x14ac:dyDescent="0.3">
      <c r="C68" s="269" t="s">
        <v>178</v>
      </c>
      <c r="D68" s="270">
        <f>SUM(D63:D67)</f>
        <v>10945</v>
      </c>
      <c r="E68" s="271" t="e">
        <f t="shared" ref="E68:H68" si="17">SUM(E63:E67)</f>
        <v>#REF!</v>
      </c>
      <c r="F68" s="271" t="e">
        <f t="shared" si="17"/>
        <v>#REF!</v>
      </c>
      <c r="G68" s="282">
        <f>SUM(G63:G67)</f>
        <v>165009</v>
      </c>
      <c r="H68" s="287" t="e">
        <f t="shared" si="17"/>
        <v>#REF!</v>
      </c>
    </row>
    <row r="69" spans="3:8" ht="15" x14ac:dyDescent="0.2">
      <c r="D69" s="198"/>
      <c r="E69" s="197"/>
      <c r="F69" s="198"/>
      <c r="G69" s="197"/>
      <c r="H69" s="198"/>
    </row>
    <row r="70" spans="3:8" ht="15.75" x14ac:dyDescent="0.25">
      <c r="D70" s="198"/>
      <c r="E70" s="197"/>
      <c r="F70" s="198"/>
      <c r="G70" s="199"/>
    </row>
    <row r="71" spans="3:8" ht="15.75" x14ac:dyDescent="0.25">
      <c r="G71" s="13"/>
      <c r="H71" s="200"/>
    </row>
  </sheetData>
  <mergeCells count="25">
    <mergeCell ref="A53:B53"/>
    <mergeCell ref="A28:A30"/>
    <mergeCell ref="A31:C31"/>
    <mergeCell ref="A36:C36"/>
    <mergeCell ref="A40:C40"/>
    <mergeCell ref="A44:C44"/>
    <mergeCell ref="A49:C49"/>
    <mergeCell ref="I17:N17"/>
    <mergeCell ref="A21:C21"/>
    <mergeCell ref="A22:C22"/>
    <mergeCell ref="A23:C23"/>
    <mergeCell ref="A26:C26"/>
    <mergeCell ref="A27:B27"/>
    <mergeCell ref="G4:G5"/>
    <mergeCell ref="H4:H5"/>
    <mergeCell ref="A8:C8"/>
    <mergeCell ref="A11:C11"/>
    <mergeCell ref="A14:C14"/>
    <mergeCell ref="A17:C17"/>
    <mergeCell ref="F4:F5"/>
    <mergeCell ref="A3:C3"/>
    <mergeCell ref="A4:B5"/>
    <mergeCell ref="C4:C5"/>
    <mergeCell ref="D4:D5"/>
    <mergeCell ref="E4:E5"/>
  </mergeCells>
  <pageMargins left="0.78740157480314965" right="0.78740157480314965" top="0.6692913385826772" bottom="0.86614173228346458" header="0.27559055118110237" footer="0.39370078740157483"/>
  <pageSetup paperSize="9" scale="37" firstPageNumber="115" orientation="landscape" useFirstPageNumber="1" r:id="rId1"/>
  <headerFooter alignWithMargins="0">
    <oddFooter>&amp;L&amp;"Arial,Kurzíva"Rada Olomouckého kraje 30.11.2011
3. - Rozpočet Olomouckého kraje 2012 - návrh rozpočtu
Příloha č. 4a): Návrh rozpracovaných investičních akcí v roce 2012&amp;R&amp;"Arial,Kurzíva"Strana &amp;P (celkem xxx)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N47"/>
  <sheetViews>
    <sheetView showGridLines="0" topLeftCell="A19" zoomScale="70" zoomScaleNormal="70" zoomScaleSheetLayoutView="75" workbookViewId="0">
      <selection activeCell="A14" sqref="A14:G14"/>
    </sheetView>
  </sheetViews>
  <sheetFormatPr defaultColWidth="9.140625" defaultRowHeight="12.75" x14ac:dyDescent="0.2"/>
  <cols>
    <col min="1" max="1" width="7" style="4" customWidth="1"/>
    <col min="2" max="2" width="44.5703125" style="4" customWidth="1"/>
    <col min="3" max="3" width="56.85546875" style="4" customWidth="1"/>
    <col min="4" max="4" width="24.140625" style="4" customWidth="1"/>
    <col min="5" max="5" width="22.28515625" style="13" customWidth="1"/>
    <col min="6" max="7" width="24.140625" style="4" customWidth="1"/>
    <col min="8" max="8" width="21.85546875" style="4" customWidth="1"/>
    <col min="9" max="9" width="9.140625" style="4"/>
    <col min="10" max="10" width="20" style="4" customWidth="1"/>
    <col min="11" max="16384" width="9.140625" style="4"/>
  </cols>
  <sheetData>
    <row r="1" spans="1:8" s="76" customFormat="1" ht="32.25" customHeight="1" x14ac:dyDescent="0.3">
      <c r="A1" s="76" t="s">
        <v>154</v>
      </c>
      <c r="E1" s="77"/>
    </row>
    <row r="2" spans="1:8" ht="42" customHeight="1" x14ac:dyDescent="0.3">
      <c r="A2" s="76" t="s">
        <v>153</v>
      </c>
    </row>
    <row r="3" spans="1:8" ht="15.75" customHeight="1" thickBot="1" x14ac:dyDescent="0.3">
      <c r="A3" s="413"/>
      <c r="B3" s="413"/>
      <c r="C3" s="413"/>
      <c r="D3" s="202"/>
      <c r="E3" s="78"/>
      <c r="H3" s="79" t="s">
        <v>43</v>
      </c>
    </row>
    <row r="4" spans="1:8" ht="65.25" customHeight="1" x14ac:dyDescent="0.2">
      <c r="A4" s="414" t="s">
        <v>4</v>
      </c>
      <c r="B4" s="415"/>
      <c r="C4" s="418" t="s">
        <v>56</v>
      </c>
      <c r="D4" s="418" t="s">
        <v>169</v>
      </c>
      <c r="E4" s="420" t="s">
        <v>96</v>
      </c>
      <c r="F4" s="420" t="s">
        <v>97</v>
      </c>
      <c r="G4" s="422" t="s">
        <v>63</v>
      </c>
      <c r="H4" s="424" t="s">
        <v>13</v>
      </c>
    </row>
    <row r="5" spans="1:8" ht="20.100000000000001" customHeight="1" thickBot="1" x14ac:dyDescent="0.25">
      <c r="A5" s="416"/>
      <c r="B5" s="417"/>
      <c r="C5" s="419"/>
      <c r="D5" s="419"/>
      <c r="E5" s="419"/>
      <c r="F5" s="430"/>
      <c r="G5" s="423"/>
      <c r="H5" s="425"/>
    </row>
    <row r="6" spans="1:8" ht="19.5" customHeight="1" x14ac:dyDescent="0.2">
      <c r="A6" s="6"/>
      <c r="B6" s="9" t="s">
        <v>53</v>
      </c>
      <c r="C6" s="60" t="s">
        <v>73</v>
      </c>
      <c r="D6" s="164" t="e">
        <f>#REF!</f>
        <v>#REF!</v>
      </c>
      <c r="E6" s="164">
        <v>15768</v>
      </c>
      <c r="F6" s="163">
        <v>47168</v>
      </c>
      <c r="G6" s="163">
        <v>9434</v>
      </c>
      <c r="H6" s="163" t="e">
        <f t="shared" ref="H6:H22" si="0">SUM(D6:G6)</f>
        <v>#REF!</v>
      </c>
    </row>
    <row r="7" spans="1:8" ht="19.5" customHeight="1" thickBot="1" x14ac:dyDescent="0.25">
      <c r="A7" s="6"/>
      <c r="B7" s="129" t="s">
        <v>53</v>
      </c>
      <c r="C7" s="53" t="s">
        <v>150</v>
      </c>
      <c r="D7" s="155"/>
      <c r="E7" s="164"/>
      <c r="F7" s="165"/>
      <c r="G7" s="166">
        <v>8135</v>
      </c>
      <c r="H7" s="163">
        <f t="shared" si="0"/>
        <v>8135</v>
      </c>
    </row>
    <row r="8" spans="1:8" ht="20.100000000000001" customHeight="1" thickBot="1" x14ac:dyDescent="0.25">
      <c r="A8" s="426" t="s">
        <v>57</v>
      </c>
      <c r="B8" s="427"/>
      <c r="C8" s="427"/>
      <c r="D8" s="170" t="e">
        <f t="shared" ref="D8:G8" si="1">SUM(D6:D7)</f>
        <v>#REF!</v>
      </c>
      <c r="E8" s="170">
        <f t="shared" si="1"/>
        <v>15768</v>
      </c>
      <c r="F8" s="170">
        <f t="shared" si="1"/>
        <v>47168</v>
      </c>
      <c r="G8" s="170">
        <f t="shared" si="1"/>
        <v>17569</v>
      </c>
      <c r="H8" s="171" t="e">
        <f t="shared" si="0"/>
        <v>#REF!</v>
      </c>
    </row>
    <row r="9" spans="1:8" ht="20.100000000000001" customHeight="1" x14ac:dyDescent="0.2">
      <c r="A9" s="8"/>
      <c r="B9" s="52" t="s">
        <v>0</v>
      </c>
      <c r="C9" s="61" t="s">
        <v>67</v>
      </c>
      <c r="D9" s="157"/>
      <c r="E9" s="172">
        <v>200</v>
      </c>
      <c r="F9" s="173">
        <f>'[1]Sociální-PD'!N17</f>
        <v>0</v>
      </c>
      <c r="G9" s="162">
        <v>2597</v>
      </c>
      <c r="H9" s="162">
        <f t="shared" si="0"/>
        <v>2797</v>
      </c>
    </row>
    <row r="10" spans="1:8" ht="20.100000000000001" customHeight="1" thickBot="1" x14ac:dyDescent="0.25">
      <c r="A10" s="51"/>
      <c r="B10" s="12" t="s">
        <v>0</v>
      </c>
      <c r="C10" s="153" t="s">
        <v>73</v>
      </c>
      <c r="D10" s="177"/>
      <c r="E10" s="169">
        <f>Souhrn!E10</f>
        <v>22290</v>
      </c>
      <c r="F10" s="169">
        <f>Souhrn!F10</f>
        <v>40132</v>
      </c>
      <c r="G10" s="169">
        <f>Souhrn!G10</f>
        <v>4898</v>
      </c>
      <c r="H10" s="163">
        <f>SUM(D10:G10)</f>
        <v>67320</v>
      </c>
    </row>
    <row r="11" spans="1:8" ht="20.100000000000001" customHeight="1" thickBot="1" x14ac:dyDescent="0.25">
      <c r="A11" s="426" t="s">
        <v>58</v>
      </c>
      <c r="B11" s="427"/>
      <c r="C11" s="427"/>
      <c r="D11" s="170">
        <f t="shared" ref="D11:G11" si="2">SUM(D9:D10)</f>
        <v>0</v>
      </c>
      <c r="E11" s="170">
        <f t="shared" si="2"/>
        <v>22490</v>
      </c>
      <c r="F11" s="170">
        <f t="shared" si="2"/>
        <v>40132</v>
      </c>
      <c r="G11" s="170">
        <f t="shared" si="2"/>
        <v>7495</v>
      </c>
      <c r="H11" s="171">
        <f t="shared" si="0"/>
        <v>70117</v>
      </c>
    </row>
    <row r="12" spans="1:8" ht="20.100000000000001" customHeight="1" x14ac:dyDescent="0.2">
      <c r="A12" s="7"/>
      <c r="B12" s="11" t="s">
        <v>1</v>
      </c>
      <c r="C12" s="60" t="s">
        <v>67</v>
      </c>
      <c r="D12" s="157"/>
      <c r="E12" s="172"/>
      <c r="F12" s="173"/>
      <c r="G12" s="162">
        <v>1880</v>
      </c>
      <c r="H12" s="162">
        <f t="shared" si="0"/>
        <v>1880</v>
      </c>
    </row>
    <row r="13" spans="1:8" ht="20.100000000000001" customHeight="1" thickBot="1" x14ac:dyDescent="0.25">
      <c r="A13" s="6"/>
      <c r="B13" s="12" t="s">
        <v>1</v>
      </c>
      <c r="C13" s="60" t="s">
        <v>73</v>
      </c>
      <c r="D13" s="158"/>
      <c r="E13" s="169">
        <v>15680</v>
      </c>
      <c r="F13" s="163"/>
      <c r="G13" s="163">
        <v>2903</v>
      </c>
      <c r="H13" s="168">
        <f t="shared" si="0"/>
        <v>18583</v>
      </c>
    </row>
    <row r="14" spans="1:8" ht="20.100000000000001" customHeight="1" thickBot="1" x14ac:dyDescent="0.25">
      <c r="A14" s="428" t="s">
        <v>59</v>
      </c>
      <c r="B14" s="429"/>
      <c r="C14" s="429"/>
      <c r="D14" s="170">
        <f>SUM(D12:D13)</f>
        <v>0</v>
      </c>
      <c r="E14" s="170">
        <f t="shared" ref="E14:G14" si="3">SUM(E12:E13)</f>
        <v>15680</v>
      </c>
      <c r="F14" s="170">
        <f>SUM(F12:F13)</f>
        <v>0</v>
      </c>
      <c r="G14" s="170">
        <f t="shared" si="3"/>
        <v>4783</v>
      </c>
      <c r="H14" s="171">
        <f t="shared" si="0"/>
        <v>20463</v>
      </c>
    </row>
    <row r="15" spans="1:8" ht="20.100000000000001" customHeight="1" x14ac:dyDescent="0.2">
      <c r="A15" s="8"/>
      <c r="B15" s="11" t="s">
        <v>2</v>
      </c>
      <c r="C15" s="130" t="s">
        <v>67</v>
      </c>
      <c r="D15" s="159"/>
      <c r="E15" s="174">
        <v>5119</v>
      </c>
      <c r="F15" s="175"/>
      <c r="G15" s="162">
        <v>14190</v>
      </c>
      <c r="H15" s="162">
        <f t="shared" si="0"/>
        <v>19309</v>
      </c>
    </row>
    <row r="16" spans="1:8" ht="20.100000000000001" customHeight="1" thickBot="1" x14ac:dyDescent="0.25">
      <c r="A16" s="6"/>
      <c r="B16" s="10" t="s">
        <v>2</v>
      </c>
      <c r="C16" s="181" t="s">
        <v>73</v>
      </c>
      <c r="D16" s="182"/>
      <c r="E16" s="183"/>
      <c r="F16" s="184">
        <v>50842</v>
      </c>
      <c r="G16" s="168">
        <v>53978</v>
      </c>
      <c r="H16" s="168">
        <f t="shared" si="0"/>
        <v>104820</v>
      </c>
    </row>
    <row r="17" spans="1:14" ht="20.100000000000001" customHeight="1" thickBot="1" x14ac:dyDescent="0.25">
      <c r="A17" s="426" t="s">
        <v>61</v>
      </c>
      <c r="B17" s="427"/>
      <c r="C17" s="427"/>
      <c r="D17" s="170">
        <f t="shared" ref="D17:G17" si="4">SUM(D15:D16)</f>
        <v>0</v>
      </c>
      <c r="E17" s="170">
        <f t="shared" si="4"/>
        <v>5119</v>
      </c>
      <c r="F17" s="170">
        <f t="shared" si="4"/>
        <v>50842</v>
      </c>
      <c r="G17" s="170">
        <f t="shared" si="4"/>
        <v>68168</v>
      </c>
      <c r="H17" s="171">
        <f t="shared" si="0"/>
        <v>124129</v>
      </c>
      <c r="I17" s="431"/>
      <c r="J17" s="431"/>
      <c r="K17" s="431"/>
      <c r="L17" s="431"/>
      <c r="M17" s="431"/>
      <c r="N17" s="431"/>
    </row>
    <row r="18" spans="1:14" ht="20.100000000000001" customHeight="1" x14ac:dyDescent="0.2">
      <c r="A18" s="6"/>
      <c r="B18" s="12" t="s">
        <v>51</v>
      </c>
      <c r="C18" s="60" t="s">
        <v>67</v>
      </c>
      <c r="D18" s="157"/>
      <c r="E18" s="161"/>
      <c r="F18" s="162"/>
      <c r="G18" s="163" t="e">
        <f>#REF!</f>
        <v>#REF!</v>
      </c>
      <c r="H18" s="162" t="e">
        <f t="shared" si="0"/>
        <v>#REF!</v>
      </c>
    </row>
    <row r="19" spans="1:14" ht="20.100000000000001" customHeight="1" x14ac:dyDescent="0.2">
      <c r="A19" s="6"/>
      <c r="B19" s="10" t="s">
        <v>51</v>
      </c>
      <c r="C19" s="60" t="s">
        <v>73</v>
      </c>
      <c r="D19" s="156"/>
      <c r="E19" s="169">
        <v>21100</v>
      </c>
      <c r="F19" s="167"/>
      <c r="G19" s="168"/>
      <c r="H19" s="163">
        <f t="shared" si="0"/>
        <v>21100</v>
      </c>
    </row>
    <row r="20" spans="1:14" ht="20.100000000000001" customHeight="1" thickBot="1" x14ac:dyDescent="0.25">
      <c r="A20" s="6"/>
      <c r="B20" s="12" t="s">
        <v>65</v>
      </c>
      <c r="C20" s="154" t="s">
        <v>73</v>
      </c>
      <c r="D20" s="155"/>
      <c r="E20" s="164"/>
      <c r="F20" s="163"/>
      <c r="G20" s="163" t="e">
        <f>#REF!</f>
        <v>#REF!</v>
      </c>
      <c r="H20" s="163" t="e">
        <f t="shared" si="0"/>
        <v>#REF!</v>
      </c>
    </row>
    <row r="21" spans="1:14" ht="20.100000000000001" customHeight="1" thickBot="1" x14ac:dyDescent="0.25">
      <c r="A21" s="426" t="s">
        <v>60</v>
      </c>
      <c r="B21" s="427"/>
      <c r="C21" s="427"/>
      <c r="D21" s="178">
        <f t="shared" ref="D21:G21" si="5">SUM(D18:D20)</f>
        <v>0</v>
      </c>
      <c r="E21" s="178">
        <f t="shared" si="5"/>
        <v>21100</v>
      </c>
      <c r="F21" s="178">
        <f t="shared" si="5"/>
        <v>0</v>
      </c>
      <c r="G21" s="178" t="e">
        <f t="shared" si="5"/>
        <v>#REF!</v>
      </c>
      <c r="H21" s="171" t="e">
        <f t="shared" si="0"/>
        <v>#REF!</v>
      </c>
    </row>
    <row r="22" spans="1:14" ht="20.100000000000001" customHeight="1" thickBot="1" x14ac:dyDescent="0.25">
      <c r="A22" s="432" t="s">
        <v>155</v>
      </c>
      <c r="B22" s="433"/>
      <c r="C22" s="434"/>
      <c r="D22" s="176"/>
      <c r="E22" s="176"/>
      <c r="F22" s="160">
        <v>260417</v>
      </c>
      <c r="G22" s="160">
        <v>52083</v>
      </c>
      <c r="H22" s="160">
        <f t="shared" si="0"/>
        <v>312500</v>
      </c>
    </row>
    <row r="23" spans="1:14" ht="43.5" customHeight="1" thickBot="1" x14ac:dyDescent="0.25">
      <c r="A23" s="432" t="s">
        <v>13</v>
      </c>
      <c r="B23" s="433"/>
      <c r="C23" s="434"/>
      <c r="D23" s="160" t="e">
        <f t="shared" ref="D23:G23" si="6">D8+D11+D14+D17+D21+D22</f>
        <v>#REF!</v>
      </c>
      <c r="E23" s="160">
        <f t="shared" si="6"/>
        <v>80157</v>
      </c>
      <c r="F23" s="160">
        <f>F8+F11+F14+F17+F21+F22</f>
        <v>398559</v>
      </c>
      <c r="G23" s="160" t="e">
        <f t="shared" si="6"/>
        <v>#REF!</v>
      </c>
      <c r="H23" s="160" t="e">
        <f>H8+H11+H14+H17+H21+H22</f>
        <v>#REF!</v>
      </c>
      <c r="J23" s="13"/>
      <c r="K23" s="13"/>
    </row>
    <row r="24" spans="1:14" x14ac:dyDescent="0.2">
      <c r="E24" s="4"/>
      <c r="H24" s="179"/>
    </row>
    <row r="25" spans="1:14" x14ac:dyDescent="0.2">
      <c r="A25" s="451" t="s">
        <v>181</v>
      </c>
      <c r="B25" s="452"/>
      <c r="C25" s="453"/>
      <c r="D25" s="442" t="s">
        <v>184</v>
      </c>
      <c r="E25" s="444" t="s">
        <v>182</v>
      </c>
      <c r="F25" s="444" t="s">
        <v>183</v>
      </c>
      <c r="G25" s="445" t="s">
        <v>3</v>
      </c>
      <c r="H25" s="447" t="s">
        <v>13</v>
      </c>
    </row>
    <row r="26" spans="1:14" s="198" customFormat="1" ht="38.25" customHeight="1" x14ac:dyDescent="0.2">
      <c r="A26" s="454"/>
      <c r="B26" s="455"/>
      <c r="C26" s="456"/>
      <c r="D26" s="443"/>
      <c r="E26" s="443"/>
      <c r="F26" s="444"/>
      <c r="G26" s="446"/>
      <c r="H26" s="448"/>
    </row>
    <row r="27" spans="1:14" s="234" customFormat="1" ht="15.75" customHeight="1" x14ac:dyDescent="0.3">
      <c r="A27" s="441" t="s">
        <v>207</v>
      </c>
      <c r="B27" s="441"/>
      <c r="C27" s="441"/>
      <c r="D27" s="305"/>
      <c r="E27" s="305">
        <v>-10320</v>
      </c>
      <c r="F27" s="305">
        <v>8600</v>
      </c>
      <c r="G27" s="305">
        <v>1720</v>
      </c>
      <c r="H27" s="305">
        <f>SUM(D27:G27)</f>
        <v>0</v>
      </c>
    </row>
    <row r="28" spans="1:14" s="234" customFormat="1" ht="18.75" x14ac:dyDescent="0.3">
      <c r="A28" s="441" t="s">
        <v>208</v>
      </c>
      <c r="B28" s="441"/>
      <c r="C28" s="441"/>
      <c r="D28" s="305"/>
      <c r="E28" s="305">
        <v>5985</v>
      </c>
      <c r="F28" s="305"/>
      <c r="G28" s="305">
        <v>-5985</v>
      </c>
      <c r="H28" s="305">
        <f t="shared" ref="H28" si="7">SUM(D28:G28)</f>
        <v>0</v>
      </c>
    </row>
    <row r="29" spans="1:14" s="233" customFormat="1" ht="18" x14ac:dyDescent="0.25">
      <c r="A29" s="449" t="s">
        <v>186</v>
      </c>
      <c r="B29" s="449"/>
      <c r="C29" s="449"/>
      <c r="D29" s="314">
        <f>SUM(D27:D28)</f>
        <v>0</v>
      </c>
      <c r="E29" s="314">
        <f t="shared" ref="E29:H29" si="8">SUM(E27:E28)</f>
        <v>-4335</v>
      </c>
      <c r="F29" s="314">
        <f t="shared" si="8"/>
        <v>8600</v>
      </c>
      <c r="G29" s="314">
        <f t="shared" si="8"/>
        <v>-4265</v>
      </c>
      <c r="H29" s="314">
        <f t="shared" si="8"/>
        <v>0</v>
      </c>
    </row>
    <row r="30" spans="1:14" s="234" customFormat="1" ht="18.75" x14ac:dyDescent="0.3">
      <c r="A30" s="441" t="s">
        <v>212</v>
      </c>
      <c r="B30" s="441"/>
      <c r="C30" s="441"/>
      <c r="D30" s="308"/>
      <c r="E30" s="305">
        <v>2009</v>
      </c>
      <c r="F30" s="308"/>
      <c r="G30" s="308">
        <v>-2009</v>
      </c>
      <c r="H30" s="305">
        <f>SUM(E30:G30)</f>
        <v>0</v>
      </c>
    </row>
    <row r="31" spans="1:14" s="234" customFormat="1" ht="18.75" x14ac:dyDescent="0.3">
      <c r="A31" s="441" t="s">
        <v>207</v>
      </c>
      <c r="B31" s="441"/>
      <c r="C31" s="441"/>
      <c r="D31" s="308"/>
      <c r="E31" s="305">
        <f>2461+1739</f>
        <v>4200</v>
      </c>
      <c r="F31" s="308"/>
      <c r="G31" s="308">
        <f>-2461-1739</f>
        <v>-4200</v>
      </c>
      <c r="H31" s="305">
        <f>SUM(E31:G31)</f>
        <v>0</v>
      </c>
    </row>
    <row r="32" spans="1:14" s="198" customFormat="1" ht="18" x14ac:dyDescent="0.25">
      <c r="A32" s="449" t="s">
        <v>213</v>
      </c>
      <c r="B32" s="449"/>
      <c r="C32" s="449"/>
      <c r="D32" s="314">
        <f>SUM(D30:D31)</f>
        <v>0</v>
      </c>
      <c r="E32" s="314">
        <f t="shared" ref="E32:H32" si="9">SUM(E30:E31)</f>
        <v>6209</v>
      </c>
      <c r="F32" s="314">
        <f t="shared" si="9"/>
        <v>0</v>
      </c>
      <c r="G32" s="314">
        <f t="shared" si="9"/>
        <v>-6209</v>
      </c>
      <c r="H32" s="314">
        <f t="shared" si="9"/>
        <v>0</v>
      </c>
    </row>
    <row r="33" spans="1:9" s="234" customFormat="1" ht="15" customHeight="1" x14ac:dyDescent="0.3">
      <c r="A33" s="441" t="s">
        <v>212</v>
      </c>
      <c r="B33" s="441"/>
      <c r="C33" s="441"/>
      <c r="D33" s="308"/>
      <c r="E33" s="305">
        <f>1831-1037</f>
        <v>794</v>
      </c>
      <c r="F33" s="308"/>
      <c r="G33" s="308">
        <f>-1831+1037</f>
        <v>-794</v>
      </c>
      <c r="H33" s="308">
        <f>SUM(D33:G33)</f>
        <v>0</v>
      </c>
    </row>
    <row r="34" spans="1:9" s="234" customFormat="1" ht="15.75" customHeight="1" x14ac:dyDescent="0.3">
      <c r="A34" s="441" t="s">
        <v>207</v>
      </c>
      <c r="B34" s="441"/>
      <c r="C34" s="441"/>
      <c r="D34" s="308"/>
      <c r="E34" s="305">
        <f>2903-19770</f>
        <v>-16867</v>
      </c>
      <c r="F34" s="305">
        <v>19515</v>
      </c>
      <c r="G34" s="308">
        <f>-2903+255</f>
        <v>-2648</v>
      </c>
      <c r="H34" s="308">
        <f>SUM(D34:G34)</f>
        <v>0</v>
      </c>
    </row>
    <row r="35" spans="1:9" s="198" customFormat="1" ht="18" x14ac:dyDescent="0.25">
      <c r="A35" s="449" t="s">
        <v>209</v>
      </c>
      <c r="B35" s="449"/>
      <c r="C35" s="449"/>
      <c r="D35" s="314">
        <f>SUM(D33:D34)</f>
        <v>0</v>
      </c>
      <c r="E35" s="314">
        <f t="shared" ref="E35:H35" si="10">SUM(E33:E34)</f>
        <v>-16073</v>
      </c>
      <c r="F35" s="314">
        <f t="shared" si="10"/>
        <v>19515</v>
      </c>
      <c r="G35" s="314">
        <f t="shared" si="10"/>
        <v>-3442</v>
      </c>
      <c r="H35" s="314">
        <f t="shared" si="10"/>
        <v>0</v>
      </c>
    </row>
    <row r="36" spans="1:9" s="234" customFormat="1" ht="15" customHeight="1" x14ac:dyDescent="0.3">
      <c r="A36" s="441" t="s">
        <v>212</v>
      </c>
      <c r="B36" s="441"/>
      <c r="C36" s="441"/>
      <c r="D36" s="308"/>
      <c r="E36" s="305">
        <v>10111</v>
      </c>
      <c r="F36" s="308"/>
      <c r="G36" s="308">
        <v>-10111</v>
      </c>
      <c r="H36" s="308">
        <f>SUM(D36:G36)</f>
        <v>0</v>
      </c>
    </row>
    <row r="37" spans="1:9" s="234" customFormat="1" ht="15" customHeight="1" x14ac:dyDescent="0.3">
      <c r="A37" s="441" t="s">
        <v>207</v>
      </c>
      <c r="B37" s="441"/>
      <c r="C37" s="441"/>
      <c r="D37" s="308"/>
      <c r="E37" s="305">
        <v>1810</v>
      </c>
      <c r="F37" s="308">
        <v>7500</v>
      </c>
      <c r="G37" s="308">
        <f>-1810-7500</f>
        <v>-9310</v>
      </c>
      <c r="H37" s="308">
        <f>SUM(D37:G37)</f>
        <v>0</v>
      </c>
    </row>
    <row r="38" spans="1:9" s="198" customFormat="1" ht="18" x14ac:dyDescent="0.25">
      <c r="A38" s="449" t="s">
        <v>210</v>
      </c>
      <c r="B38" s="449"/>
      <c r="C38" s="449"/>
      <c r="D38" s="314">
        <f>SUM(D36:D37)</f>
        <v>0</v>
      </c>
      <c r="E38" s="314">
        <f t="shared" ref="E38:H38" si="11">SUM(E36:E37)</f>
        <v>11921</v>
      </c>
      <c r="F38" s="314">
        <f t="shared" si="11"/>
        <v>7500</v>
      </c>
      <c r="G38" s="314">
        <f t="shared" si="11"/>
        <v>-19421</v>
      </c>
      <c r="H38" s="314">
        <f t="shared" si="11"/>
        <v>0</v>
      </c>
    </row>
    <row r="39" spans="1:9" s="198" customFormat="1" ht="15" customHeight="1" x14ac:dyDescent="0.3">
      <c r="A39" s="441" t="s">
        <v>212</v>
      </c>
      <c r="B39" s="441"/>
      <c r="C39" s="441"/>
      <c r="D39" s="306">
        <v>0</v>
      </c>
      <c r="E39" s="307">
        <v>0</v>
      </c>
      <c r="F39" s="307">
        <v>0</v>
      </c>
      <c r="G39" s="307">
        <v>0</v>
      </c>
      <c r="H39" s="306"/>
    </row>
    <row r="40" spans="1:9" s="198" customFormat="1" ht="15" customHeight="1" x14ac:dyDescent="0.3">
      <c r="A40" s="441" t="s">
        <v>207</v>
      </c>
      <c r="B40" s="441"/>
      <c r="C40" s="441"/>
      <c r="D40" s="306">
        <v>0</v>
      </c>
      <c r="E40" s="307">
        <v>-21100</v>
      </c>
      <c r="F40" s="307">
        <v>17583</v>
      </c>
      <c r="G40" s="307">
        <v>3517</v>
      </c>
      <c r="H40" s="306">
        <f>SUM(D40:G40)</f>
        <v>0</v>
      </c>
    </row>
    <row r="41" spans="1:9" s="198" customFormat="1" ht="18" x14ac:dyDescent="0.25">
      <c r="A41" s="449" t="s">
        <v>211</v>
      </c>
      <c r="B41" s="449"/>
      <c r="C41" s="449"/>
      <c r="D41" s="314">
        <f>SUM(D39:D40)</f>
        <v>0</v>
      </c>
      <c r="E41" s="314">
        <f t="shared" ref="E41:H41" si="12">SUM(E39:E40)</f>
        <v>-21100</v>
      </c>
      <c r="F41" s="314">
        <f t="shared" si="12"/>
        <v>17583</v>
      </c>
      <c r="G41" s="314">
        <f t="shared" si="12"/>
        <v>3517</v>
      </c>
      <c r="H41" s="314">
        <f t="shared" si="12"/>
        <v>0</v>
      </c>
    </row>
    <row r="42" spans="1:9" ht="18" x14ac:dyDescent="0.25">
      <c r="A42" s="450" t="s">
        <v>216</v>
      </c>
      <c r="B42" s="450"/>
      <c r="C42" s="450"/>
      <c r="D42" s="309">
        <f>D22</f>
        <v>0</v>
      </c>
      <c r="E42" s="309">
        <f t="shared" ref="E42" si="13">E22</f>
        <v>0</v>
      </c>
      <c r="F42" s="309">
        <v>0</v>
      </c>
      <c r="G42" s="309">
        <v>0</v>
      </c>
      <c r="H42" s="309">
        <f>SUM(D42:G42)</f>
        <v>0</v>
      </c>
    </row>
    <row r="43" spans="1:9" s="76" customFormat="1" ht="21" thickBot="1" x14ac:dyDescent="0.35">
      <c r="A43" s="310" t="s">
        <v>214</v>
      </c>
      <c r="B43" s="310"/>
      <c r="C43" s="310"/>
      <c r="D43" s="311">
        <f>D29+D32+D35+D38+D41+D42</f>
        <v>0</v>
      </c>
      <c r="E43" s="311">
        <f t="shared" ref="E43:H43" si="14">E29+E32+E35+E38+E41+E42</f>
        <v>-23378</v>
      </c>
      <c r="F43" s="311">
        <f t="shared" si="14"/>
        <v>53198</v>
      </c>
      <c r="G43" s="311">
        <f t="shared" si="14"/>
        <v>-29820</v>
      </c>
      <c r="H43" s="311">
        <f t="shared" si="14"/>
        <v>0</v>
      </c>
    </row>
    <row r="44" spans="1:9" s="76" customFormat="1" ht="21.75" thickTop="1" thickBot="1" x14ac:dyDescent="0.35">
      <c r="A44" s="312" t="s">
        <v>215</v>
      </c>
      <c r="B44" s="312"/>
      <c r="C44" s="312"/>
      <c r="D44" s="313" t="e">
        <f>D23+D43</f>
        <v>#REF!</v>
      </c>
      <c r="E44" s="313">
        <f t="shared" ref="E44:H44" si="15">E23+E43</f>
        <v>56779</v>
      </c>
      <c r="F44" s="313">
        <f t="shared" si="15"/>
        <v>451757</v>
      </c>
      <c r="G44" s="313" t="e">
        <f t="shared" si="15"/>
        <v>#REF!</v>
      </c>
      <c r="H44" s="313" t="e">
        <f t="shared" si="15"/>
        <v>#REF!</v>
      </c>
    </row>
    <row r="45" spans="1:9" ht="13.5" thickTop="1" x14ac:dyDescent="0.2"/>
    <row r="46" spans="1:9" x14ac:dyDescent="0.2">
      <c r="D46" s="13"/>
      <c r="F46" s="13"/>
      <c r="G46" s="13"/>
      <c r="H46" s="13"/>
      <c r="I46" s="13"/>
    </row>
    <row r="47" spans="1:9" x14ac:dyDescent="0.2">
      <c r="D47" s="13"/>
      <c r="F47" s="13"/>
      <c r="G47" s="13"/>
      <c r="H47" s="13"/>
    </row>
  </sheetData>
  <mergeCells count="38">
    <mergeCell ref="A41:C41"/>
    <mergeCell ref="A42:C42"/>
    <mergeCell ref="A25:C26"/>
    <mergeCell ref="A35:C35"/>
    <mergeCell ref="A36:C36"/>
    <mergeCell ref="A37:C37"/>
    <mergeCell ref="A38:C38"/>
    <mergeCell ref="A39:C39"/>
    <mergeCell ref="A40:C40"/>
    <mergeCell ref="A29:C29"/>
    <mergeCell ref="A30:C30"/>
    <mergeCell ref="A31:C31"/>
    <mergeCell ref="A32:C32"/>
    <mergeCell ref="A33:C33"/>
    <mergeCell ref="A34:C34"/>
    <mergeCell ref="A28:C28"/>
    <mergeCell ref="I17:N17"/>
    <mergeCell ref="A21:C21"/>
    <mergeCell ref="A22:C22"/>
    <mergeCell ref="A23:C23"/>
    <mergeCell ref="A27:C27"/>
    <mergeCell ref="A17:C17"/>
    <mergeCell ref="D25:D26"/>
    <mergeCell ref="E25:E26"/>
    <mergeCell ref="F25:F26"/>
    <mergeCell ref="G25:G26"/>
    <mergeCell ref="H25:H26"/>
    <mergeCell ref="G4:G5"/>
    <mergeCell ref="H4:H5"/>
    <mergeCell ref="A8:C8"/>
    <mergeCell ref="A11:C11"/>
    <mergeCell ref="A14:C14"/>
    <mergeCell ref="F4:F5"/>
    <mergeCell ref="A3:C3"/>
    <mergeCell ref="A4:B5"/>
    <mergeCell ref="C4:C5"/>
    <mergeCell ref="D4:D5"/>
    <mergeCell ref="E4:E5"/>
  </mergeCells>
  <pageMargins left="0.78740157480314965" right="0.78740157480314965" top="0.6692913385826772" bottom="0.86614173228346458" header="0.27559055118110237" footer="0.39370078740157483"/>
  <pageSetup paperSize="9" scale="53" firstPageNumber="115" orientation="landscape" useFirstPageNumber="1" r:id="rId1"/>
  <headerFooter alignWithMargins="0">
    <oddFooter>&amp;L&amp;"Arial,Kurzíva"Rada Olomouckého kraje 30.11.2011
3. - Rozpočet Olomouckého kraje 2012 - návrh rozpočtu
Příloha č. 4a): Návrh rozpracovaných investičních akcí v roce 2012&amp;R&amp;"Arial,Kurzíva"Strana &amp;P (celkem xxx)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0"/>
    <pageSetUpPr fitToPage="1"/>
  </sheetPr>
  <dimension ref="A1:N24"/>
  <sheetViews>
    <sheetView showGridLines="0" zoomScale="70" zoomScaleNormal="70" zoomScaleSheetLayoutView="75" workbookViewId="0">
      <selection activeCell="K15" sqref="K15"/>
    </sheetView>
  </sheetViews>
  <sheetFormatPr defaultColWidth="9.140625" defaultRowHeight="12.75" x14ac:dyDescent="0.2"/>
  <cols>
    <col min="1" max="1" width="7" style="4" customWidth="1"/>
    <col min="2" max="2" width="44.5703125" style="4" customWidth="1"/>
    <col min="3" max="3" width="56.85546875" style="4" customWidth="1"/>
    <col min="4" max="4" width="24.140625" style="4" customWidth="1"/>
    <col min="5" max="5" width="22.28515625" style="13" customWidth="1"/>
    <col min="6" max="7" width="24.140625" style="4" customWidth="1"/>
    <col min="8" max="8" width="21.85546875" style="4" customWidth="1"/>
    <col min="9" max="9" width="9.140625" style="4"/>
    <col min="10" max="10" width="20" style="4" customWidth="1"/>
    <col min="11" max="16384" width="9.140625" style="4"/>
  </cols>
  <sheetData>
    <row r="1" spans="1:8" s="76" customFormat="1" ht="32.25" customHeight="1" x14ac:dyDescent="0.3">
      <c r="A1" s="76" t="s">
        <v>234</v>
      </c>
      <c r="E1" s="77"/>
    </row>
    <row r="2" spans="1:8" ht="21.75" customHeight="1" x14ac:dyDescent="0.3">
      <c r="A2" s="76"/>
    </row>
    <row r="3" spans="1:8" ht="25.5" customHeight="1" thickBot="1" x14ac:dyDescent="0.3">
      <c r="A3" s="413"/>
      <c r="B3" s="413"/>
      <c r="C3" s="413"/>
      <c r="D3" s="180"/>
      <c r="E3" s="78"/>
      <c r="H3" s="79" t="s">
        <v>43</v>
      </c>
    </row>
    <row r="4" spans="1:8" ht="65.25" customHeight="1" x14ac:dyDescent="0.2">
      <c r="A4" s="414" t="s">
        <v>4</v>
      </c>
      <c r="B4" s="415"/>
      <c r="C4" s="418" t="s">
        <v>56</v>
      </c>
      <c r="D4" s="418" t="s">
        <v>169</v>
      </c>
      <c r="E4" s="420" t="s">
        <v>96</v>
      </c>
      <c r="F4" s="420" t="s">
        <v>97</v>
      </c>
      <c r="G4" s="422" t="s">
        <v>63</v>
      </c>
      <c r="H4" s="424" t="s">
        <v>13</v>
      </c>
    </row>
    <row r="5" spans="1:8" ht="20.100000000000001" customHeight="1" thickBot="1" x14ac:dyDescent="0.25">
      <c r="A5" s="416"/>
      <c r="B5" s="417"/>
      <c r="C5" s="419"/>
      <c r="D5" s="419"/>
      <c r="E5" s="419"/>
      <c r="F5" s="430"/>
      <c r="G5" s="423"/>
      <c r="H5" s="425"/>
    </row>
    <row r="6" spans="1:8" ht="19.5" customHeight="1" x14ac:dyDescent="0.2">
      <c r="A6" s="6"/>
      <c r="B6" s="9" t="s">
        <v>53</v>
      </c>
      <c r="C6" s="60" t="s">
        <v>73</v>
      </c>
      <c r="D6" s="164">
        <v>100</v>
      </c>
      <c r="E6" s="164">
        <v>5448</v>
      </c>
      <c r="F6" s="164">
        <v>55768</v>
      </c>
      <c r="G6" s="164">
        <v>11154</v>
      </c>
      <c r="H6" s="163">
        <f t="shared" ref="H6:H22" si="0">SUM(D6:G6)</f>
        <v>72470</v>
      </c>
    </row>
    <row r="7" spans="1:8" ht="19.5" customHeight="1" thickBot="1" x14ac:dyDescent="0.25">
      <c r="A7" s="6"/>
      <c r="B7" s="129" t="s">
        <v>53</v>
      </c>
      <c r="C7" s="53" t="s">
        <v>150</v>
      </c>
      <c r="D7" s="164">
        <v>0</v>
      </c>
      <c r="E7" s="164">
        <v>5985</v>
      </c>
      <c r="F7" s="164">
        <v>0</v>
      </c>
      <c r="G7" s="164">
        <v>2150</v>
      </c>
      <c r="H7" s="163">
        <f>SUM(D7:G7)</f>
        <v>8135</v>
      </c>
    </row>
    <row r="8" spans="1:8" ht="20.100000000000001" customHeight="1" thickBot="1" x14ac:dyDescent="0.25">
      <c r="A8" s="426" t="s">
        <v>57</v>
      </c>
      <c r="B8" s="427"/>
      <c r="C8" s="427"/>
      <c r="D8" s="170">
        <f t="shared" ref="D8:G8" si="1">SUM(D6:D7)</f>
        <v>100</v>
      </c>
      <c r="E8" s="170">
        <f t="shared" si="1"/>
        <v>11433</v>
      </c>
      <c r="F8" s="170">
        <f t="shared" si="1"/>
        <v>55768</v>
      </c>
      <c r="G8" s="170">
        <f t="shared" si="1"/>
        <v>13304</v>
      </c>
      <c r="H8" s="171">
        <f t="shared" si="0"/>
        <v>80605</v>
      </c>
    </row>
    <row r="9" spans="1:8" ht="20.100000000000001" customHeight="1" x14ac:dyDescent="0.2">
      <c r="A9" s="8"/>
      <c r="B9" s="52" t="s">
        <v>0</v>
      </c>
      <c r="C9" s="61" t="s">
        <v>67</v>
      </c>
      <c r="D9" s="172">
        <v>0</v>
      </c>
      <c r="E9" s="172">
        <v>2209</v>
      </c>
      <c r="F9" s="172">
        <v>0</v>
      </c>
      <c r="G9" s="172">
        <v>588</v>
      </c>
      <c r="H9" s="162">
        <f t="shared" si="0"/>
        <v>2797</v>
      </c>
    </row>
    <row r="10" spans="1:8" ht="20.100000000000001" customHeight="1" thickBot="1" x14ac:dyDescent="0.25">
      <c r="A10" s="51"/>
      <c r="B10" s="12" t="s">
        <v>0</v>
      </c>
      <c r="C10" s="153" t="s">
        <v>73</v>
      </c>
      <c r="D10" s="177">
        <v>0</v>
      </c>
      <c r="E10" s="177">
        <v>22290</v>
      </c>
      <c r="F10" s="177">
        <v>40132</v>
      </c>
      <c r="G10" s="177">
        <v>4898</v>
      </c>
      <c r="H10" s="163">
        <f>SUM(D10:G10)</f>
        <v>67320</v>
      </c>
    </row>
    <row r="11" spans="1:8" ht="20.100000000000001" customHeight="1" thickBot="1" x14ac:dyDescent="0.25">
      <c r="A11" s="426" t="s">
        <v>58</v>
      </c>
      <c r="B11" s="427"/>
      <c r="C11" s="427"/>
      <c r="D11" s="170">
        <f t="shared" ref="D11:G11" si="2">SUM(D9:D10)</f>
        <v>0</v>
      </c>
      <c r="E11" s="170">
        <f t="shared" si="2"/>
        <v>24499</v>
      </c>
      <c r="F11" s="170">
        <f t="shared" si="2"/>
        <v>40132</v>
      </c>
      <c r="G11" s="170">
        <f t="shared" si="2"/>
        <v>5486</v>
      </c>
      <c r="H11" s="171">
        <f t="shared" si="0"/>
        <v>70117</v>
      </c>
    </row>
    <row r="12" spans="1:8" ht="20.100000000000001" customHeight="1" x14ac:dyDescent="0.2">
      <c r="A12" s="7"/>
      <c r="B12" s="11" t="s">
        <v>1</v>
      </c>
      <c r="C12" s="60" t="s">
        <v>67</v>
      </c>
      <c r="D12" s="172">
        <f>'Kultura-PD'!N12</f>
        <v>0</v>
      </c>
      <c r="E12" s="172">
        <f>'Kultura-PD'!O12</f>
        <v>794</v>
      </c>
      <c r="F12" s="172">
        <f>'Kultura-PD'!P12</f>
        <v>0</v>
      </c>
      <c r="G12" s="408">
        <f>'Kultura-PD'!Q12</f>
        <v>986</v>
      </c>
      <c r="H12" s="409">
        <f t="shared" si="0"/>
        <v>1780</v>
      </c>
    </row>
    <row r="13" spans="1:8" ht="20.100000000000001" customHeight="1" thickBot="1" x14ac:dyDescent="0.25">
      <c r="A13" s="6"/>
      <c r="B13" s="12" t="s">
        <v>1</v>
      </c>
      <c r="C13" s="60" t="s">
        <v>73</v>
      </c>
      <c r="D13" s="215">
        <v>0</v>
      </c>
      <c r="E13" s="215">
        <v>18583</v>
      </c>
      <c r="F13" s="215">
        <v>0</v>
      </c>
      <c r="G13" s="215">
        <v>0</v>
      </c>
      <c r="H13" s="162">
        <f t="shared" si="0"/>
        <v>18583</v>
      </c>
    </row>
    <row r="14" spans="1:8" ht="20.100000000000001" customHeight="1" thickBot="1" x14ac:dyDescent="0.25">
      <c r="A14" s="428" t="s">
        <v>59</v>
      </c>
      <c r="B14" s="429"/>
      <c r="C14" s="429"/>
      <c r="D14" s="170">
        <f>SUM(D12:D13)</f>
        <v>0</v>
      </c>
      <c r="E14" s="170">
        <f t="shared" ref="E14:G14" si="3">SUM(E12:E13)</f>
        <v>19377</v>
      </c>
      <c r="F14" s="170">
        <f>SUM(F12:F13)</f>
        <v>0</v>
      </c>
      <c r="G14" s="411">
        <f t="shared" si="3"/>
        <v>986</v>
      </c>
      <c r="H14" s="412">
        <f t="shared" si="0"/>
        <v>20363</v>
      </c>
    </row>
    <row r="15" spans="1:8" ht="20.100000000000001" customHeight="1" x14ac:dyDescent="0.2">
      <c r="A15" s="8"/>
      <c r="B15" s="11" t="s">
        <v>2</v>
      </c>
      <c r="C15" s="130" t="s">
        <v>67</v>
      </c>
      <c r="D15" s="232">
        <f>'Doprava-PD'!N37</f>
        <v>0</v>
      </c>
      <c r="E15" s="232">
        <f>'Doprava-PD'!O37</f>
        <v>14430</v>
      </c>
      <c r="F15" s="232">
        <f>'Doprava-PD'!P37</f>
        <v>0</v>
      </c>
      <c r="G15" s="410">
        <f>'Doprava-PD'!Q37</f>
        <v>3579</v>
      </c>
      <c r="H15" s="409">
        <f t="shared" si="0"/>
        <v>18009</v>
      </c>
    </row>
    <row r="16" spans="1:8" ht="20.100000000000001" customHeight="1" thickBot="1" x14ac:dyDescent="0.25">
      <c r="A16" s="6"/>
      <c r="B16" s="10" t="s">
        <v>2</v>
      </c>
      <c r="C16" s="181" t="s">
        <v>73</v>
      </c>
      <c r="D16" s="183">
        <v>0</v>
      </c>
      <c r="E16" s="183">
        <v>1810</v>
      </c>
      <c r="F16" s="183">
        <v>58342</v>
      </c>
      <c r="G16" s="183">
        <v>44668</v>
      </c>
      <c r="H16" s="168">
        <f t="shared" si="0"/>
        <v>104820</v>
      </c>
    </row>
    <row r="17" spans="1:14" ht="20.100000000000001" customHeight="1" thickBot="1" x14ac:dyDescent="0.25">
      <c r="A17" s="426" t="s">
        <v>61</v>
      </c>
      <c r="B17" s="427"/>
      <c r="C17" s="427"/>
      <c r="D17" s="170">
        <f t="shared" ref="D17:G17" si="4">SUM(D15:D16)</f>
        <v>0</v>
      </c>
      <c r="E17" s="170">
        <f t="shared" si="4"/>
        <v>16240</v>
      </c>
      <c r="F17" s="170">
        <f t="shared" si="4"/>
        <v>58342</v>
      </c>
      <c r="G17" s="411">
        <f t="shared" si="4"/>
        <v>48247</v>
      </c>
      <c r="H17" s="412">
        <f t="shared" si="0"/>
        <v>122829</v>
      </c>
      <c r="I17" s="431"/>
      <c r="J17" s="431"/>
      <c r="K17" s="431"/>
      <c r="L17" s="431"/>
      <c r="M17" s="431"/>
      <c r="N17" s="431"/>
    </row>
    <row r="18" spans="1:14" ht="20.100000000000001" customHeight="1" x14ac:dyDescent="0.2">
      <c r="A18" s="6"/>
      <c r="B18" s="12" t="s">
        <v>51</v>
      </c>
      <c r="C18" s="60" t="s">
        <v>67</v>
      </c>
      <c r="D18" s="172">
        <v>0</v>
      </c>
      <c r="E18" s="172">
        <v>0</v>
      </c>
      <c r="F18" s="172">
        <v>0</v>
      </c>
      <c r="G18" s="172">
        <v>273</v>
      </c>
      <c r="H18" s="162">
        <f t="shared" si="0"/>
        <v>273</v>
      </c>
    </row>
    <row r="19" spans="1:14" ht="20.100000000000001" customHeight="1" x14ac:dyDescent="0.2">
      <c r="A19" s="6"/>
      <c r="B19" s="10" t="s">
        <v>51</v>
      </c>
      <c r="C19" s="60" t="s">
        <v>73</v>
      </c>
      <c r="D19" s="169">
        <v>0</v>
      </c>
      <c r="E19" s="169">
        <v>0</v>
      </c>
      <c r="F19" s="169">
        <v>17583</v>
      </c>
      <c r="G19" s="169">
        <v>3517</v>
      </c>
      <c r="H19" s="163">
        <f t="shared" si="0"/>
        <v>21100</v>
      </c>
    </row>
    <row r="20" spans="1:14" ht="20.100000000000001" customHeight="1" thickBot="1" x14ac:dyDescent="0.25">
      <c r="A20" s="6"/>
      <c r="B20" s="12" t="s">
        <v>65</v>
      </c>
      <c r="C20" s="154" t="s">
        <v>73</v>
      </c>
      <c r="D20" s="155"/>
      <c r="E20" s="164"/>
      <c r="F20" s="163"/>
      <c r="G20" s="163">
        <v>10853</v>
      </c>
      <c r="H20" s="163">
        <f t="shared" si="0"/>
        <v>10853</v>
      </c>
    </row>
    <row r="21" spans="1:14" ht="20.100000000000001" customHeight="1" thickBot="1" x14ac:dyDescent="0.25">
      <c r="A21" s="426" t="s">
        <v>60</v>
      </c>
      <c r="B21" s="427"/>
      <c r="C21" s="427"/>
      <c r="D21" s="178">
        <f t="shared" ref="D21:G21" si="5">SUM(D18:D20)</f>
        <v>0</v>
      </c>
      <c r="E21" s="178">
        <f t="shared" si="5"/>
        <v>0</v>
      </c>
      <c r="F21" s="178">
        <f t="shared" si="5"/>
        <v>17583</v>
      </c>
      <c r="G21" s="178">
        <f t="shared" si="5"/>
        <v>14643</v>
      </c>
      <c r="H21" s="171">
        <f t="shared" si="0"/>
        <v>32226</v>
      </c>
    </row>
    <row r="22" spans="1:14" ht="20.100000000000001" customHeight="1" thickBot="1" x14ac:dyDescent="0.25">
      <c r="A22" s="432" t="s">
        <v>155</v>
      </c>
      <c r="B22" s="433"/>
      <c r="C22" s="434"/>
      <c r="D22" s="176"/>
      <c r="E22" s="176"/>
      <c r="F22" s="160">
        <v>260417</v>
      </c>
      <c r="G22" s="160">
        <v>52083</v>
      </c>
      <c r="H22" s="160">
        <f t="shared" si="0"/>
        <v>312500</v>
      </c>
    </row>
    <row r="23" spans="1:14" ht="43.5" customHeight="1" thickBot="1" x14ac:dyDescent="0.25">
      <c r="A23" s="432" t="s">
        <v>13</v>
      </c>
      <c r="B23" s="433"/>
      <c r="C23" s="434"/>
      <c r="D23" s="160">
        <f t="shared" ref="D23:H23" si="6">D8+D11+D14+D17+D21+D22</f>
        <v>100</v>
      </c>
      <c r="E23" s="160">
        <f t="shared" si="6"/>
        <v>71549</v>
      </c>
      <c r="F23" s="160">
        <f t="shared" si="6"/>
        <v>432242</v>
      </c>
      <c r="G23" s="412">
        <f t="shared" si="6"/>
        <v>134749</v>
      </c>
      <c r="H23" s="412">
        <f t="shared" si="6"/>
        <v>638640</v>
      </c>
      <c r="J23" s="13"/>
      <c r="K23" s="13"/>
    </row>
    <row r="24" spans="1:14" x14ac:dyDescent="0.2">
      <c r="E24" s="4"/>
      <c r="H24" s="179"/>
    </row>
  </sheetData>
  <mergeCells count="16">
    <mergeCell ref="H4:H5"/>
    <mergeCell ref="I17:N17"/>
    <mergeCell ref="A21:C21"/>
    <mergeCell ref="D4:D5"/>
    <mergeCell ref="E4:E5"/>
    <mergeCell ref="G4:G5"/>
    <mergeCell ref="F4:F5"/>
    <mergeCell ref="A23:C23"/>
    <mergeCell ref="A3:C3"/>
    <mergeCell ref="A4:B5"/>
    <mergeCell ref="C4:C5"/>
    <mergeCell ref="A8:C8"/>
    <mergeCell ref="A11:C11"/>
    <mergeCell ref="A14:C14"/>
    <mergeCell ref="A17:C17"/>
    <mergeCell ref="A22:C22"/>
  </mergeCells>
  <phoneticPr fontId="2" type="noConversion"/>
  <pageMargins left="0.78740157480314965" right="0.78740157480314965" top="0.6692913385826772" bottom="0.86614173228346458" header="0.27559055118110237" footer="0.39370078740157483"/>
  <pageSetup paperSize="9" scale="58" firstPageNumber="7" orientation="landscape" useFirstPageNumber="1" r:id="rId1"/>
  <headerFooter alignWithMargins="0">
    <oddFooter>&amp;L&amp;"Arial,Kurzíva"Zastupitelstvo Olomouckého kraje 27-04-2012
30. Aktualizace plánu investičních akcí na rok 2012
Příloha č. 1: Financování rozpracovaných investičních akcí&amp;R&amp;"Arial,Kurzíva"Strana &amp;P (celkem 16)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1"/>
    <pageSetUpPr fitToPage="1"/>
  </sheetPr>
  <dimension ref="A1:BL15"/>
  <sheetViews>
    <sheetView zoomScale="75" zoomScaleNormal="75" zoomScaleSheetLayoutView="75" workbookViewId="0">
      <selection activeCell="O22" sqref="O22"/>
    </sheetView>
  </sheetViews>
  <sheetFormatPr defaultColWidth="29.7109375" defaultRowHeight="12.75" outlineLevelCol="1" x14ac:dyDescent="0.2"/>
  <cols>
    <col min="1" max="1" width="6.7109375" style="2" customWidth="1"/>
    <col min="2" max="2" width="5.7109375" style="82" customWidth="1"/>
    <col min="3" max="3" width="21.28515625" style="82" hidden="1" customWidth="1" outlineLevel="1"/>
    <col min="4" max="4" width="6.85546875" style="82" hidden="1" customWidth="1" outlineLevel="1"/>
    <col min="5" max="5" width="9" style="82" hidden="1" customWidth="1" outlineLevel="1"/>
    <col min="6" max="6" width="37.85546875" style="2" customWidth="1" collapsed="1"/>
    <col min="7" max="7" width="55.28515625" style="2" customWidth="1"/>
    <col min="8" max="8" width="9.42578125" style="82" customWidth="1"/>
    <col min="9" max="9" width="11.28515625" style="82" customWidth="1"/>
    <col min="10" max="10" width="11.7109375" style="114" customWidth="1"/>
    <col min="11" max="11" width="12.140625" style="115" customWidth="1"/>
    <col min="12" max="12" width="12.7109375" style="115" customWidth="1"/>
    <col min="13" max="13" width="14.28515625" style="82" customWidth="1"/>
    <col min="14" max="18" width="12.7109375" style="114" customWidth="1"/>
    <col min="19" max="19" width="18.7109375" style="114" customWidth="1"/>
    <col min="20" max="20" width="6.28515625" style="2" customWidth="1"/>
    <col min="21" max="35" width="29.7109375" style="2" customWidth="1"/>
    <col min="36" max="16384" width="29.7109375" style="2"/>
  </cols>
  <sheetData>
    <row r="1" spans="1:64" s="47" customFormat="1" ht="18" x14ac:dyDescent="0.25">
      <c r="A1" s="99" t="s">
        <v>11</v>
      </c>
      <c r="B1" s="100"/>
      <c r="C1" s="100"/>
      <c r="D1" s="100"/>
      <c r="E1" s="100"/>
      <c r="F1" s="101"/>
      <c r="G1" s="100"/>
      <c r="H1" s="82"/>
      <c r="I1" s="102"/>
      <c r="J1" s="102"/>
      <c r="K1" s="111"/>
      <c r="L1" s="102"/>
      <c r="M1" s="102"/>
      <c r="N1" s="102"/>
      <c r="O1" s="102"/>
      <c r="P1" s="102"/>
      <c r="Q1" s="102"/>
      <c r="R1" s="102"/>
      <c r="S1" s="102"/>
      <c r="T1" s="100"/>
      <c r="U1" s="112"/>
    </row>
    <row r="2" spans="1:64" s="47" customFormat="1" ht="15.75" x14ac:dyDescent="0.25">
      <c r="A2" s="87" t="s">
        <v>14</v>
      </c>
      <c r="B2" s="87"/>
      <c r="C2" s="87"/>
      <c r="D2" s="87"/>
      <c r="E2" s="87"/>
      <c r="F2" s="87" t="s">
        <v>15</v>
      </c>
      <c r="G2" s="103" t="s">
        <v>16</v>
      </c>
      <c r="H2" s="82"/>
      <c r="I2" s="87"/>
      <c r="J2" s="104"/>
      <c r="K2" s="113"/>
      <c r="L2" s="104"/>
      <c r="M2" s="104"/>
      <c r="N2" s="104"/>
      <c r="O2" s="104"/>
      <c r="P2" s="104"/>
      <c r="Q2" s="104"/>
      <c r="R2" s="104"/>
      <c r="S2" s="104"/>
      <c r="T2" s="87"/>
      <c r="U2" s="112"/>
    </row>
    <row r="3" spans="1:64" s="47" customFormat="1" ht="17.25" customHeight="1" x14ac:dyDescent="0.2">
      <c r="A3" s="87"/>
      <c r="B3" s="87"/>
      <c r="C3" s="87"/>
      <c r="D3" s="87"/>
      <c r="E3" s="87"/>
      <c r="F3" s="87" t="s">
        <v>17</v>
      </c>
      <c r="G3" s="87"/>
      <c r="H3" s="82"/>
      <c r="I3" s="87"/>
      <c r="J3" s="104"/>
      <c r="K3" s="113"/>
      <c r="L3" s="104"/>
      <c r="M3" s="104"/>
      <c r="N3" s="104"/>
      <c r="O3" s="104"/>
      <c r="P3" s="104"/>
      <c r="Q3" s="104"/>
      <c r="R3" s="104"/>
      <c r="S3" s="104"/>
      <c r="T3" s="87"/>
      <c r="U3" s="112"/>
    </row>
    <row r="4" spans="1:64" s="87" customFormat="1" ht="15" thickBot="1" x14ac:dyDescent="0.25">
      <c r="F4" s="105"/>
      <c r="J4" s="104"/>
      <c r="K4" s="104"/>
      <c r="L4" s="104"/>
      <c r="M4" s="104"/>
      <c r="N4" s="104"/>
      <c r="O4" s="104"/>
      <c r="P4" s="104"/>
      <c r="Q4" s="104"/>
      <c r="R4" s="104"/>
      <c r="S4" s="104" t="s">
        <v>43</v>
      </c>
      <c r="T4" s="89"/>
      <c r="U4" s="89"/>
      <c r="V4" s="89"/>
      <c r="W4" s="89"/>
      <c r="X4" s="89"/>
      <c r="Y4" s="89"/>
      <c r="Z4" s="89"/>
      <c r="AA4" s="89"/>
      <c r="AB4" s="89"/>
      <c r="AC4" s="89"/>
      <c r="AD4" s="89"/>
      <c r="AE4" s="89"/>
      <c r="AF4" s="89"/>
      <c r="AG4" s="89"/>
      <c r="AH4" s="89"/>
      <c r="AI4" s="89"/>
      <c r="AJ4" s="89"/>
      <c r="AK4" s="89"/>
      <c r="AL4" s="89"/>
      <c r="AM4" s="89"/>
      <c r="AN4" s="89"/>
      <c r="AO4" s="89"/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64" ht="36" customHeight="1" thickBot="1" x14ac:dyDescent="0.25">
      <c r="A5" s="474" t="s">
        <v>149</v>
      </c>
      <c r="B5" s="475"/>
      <c r="C5" s="475"/>
      <c r="D5" s="475"/>
      <c r="E5" s="475"/>
      <c r="F5" s="475"/>
      <c r="G5" s="475"/>
      <c r="H5" s="475"/>
      <c r="I5" s="475"/>
      <c r="J5" s="475"/>
      <c r="K5" s="475"/>
      <c r="L5" s="475"/>
      <c r="M5" s="475"/>
      <c r="N5" s="475"/>
      <c r="O5" s="475"/>
      <c r="P5" s="475"/>
      <c r="Q5" s="475"/>
      <c r="R5" s="475"/>
      <c r="S5" s="476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</row>
    <row r="6" spans="1:64" ht="36" customHeight="1" thickBot="1" x14ac:dyDescent="0.25">
      <c r="A6" s="474" t="s">
        <v>98</v>
      </c>
      <c r="B6" s="475"/>
      <c r="C6" s="475"/>
      <c r="D6" s="475"/>
      <c r="E6" s="475"/>
      <c r="F6" s="475"/>
      <c r="G6" s="475"/>
      <c r="H6" s="475"/>
      <c r="I6" s="475"/>
      <c r="J6" s="475"/>
      <c r="K6" s="475"/>
      <c r="L6" s="475"/>
      <c r="M6" s="475"/>
      <c r="N6" s="475"/>
      <c r="O6" s="475"/>
      <c r="P6" s="475"/>
      <c r="Q6" s="475"/>
      <c r="R6" s="475"/>
      <c r="S6" s="476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</row>
    <row r="7" spans="1:64" ht="27.75" customHeight="1" thickBot="1" x14ac:dyDescent="0.25">
      <c r="A7" s="467" t="s">
        <v>52</v>
      </c>
      <c r="B7" s="467" t="s">
        <v>44</v>
      </c>
      <c r="C7" s="477" t="s">
        <v>22</v>
      </c>
      <c r="D7" s="477" t="s">
        <v>21</v>
      </c>
      <c r="E7" s="477" t="s">
        <v>23</v>
      </c>
      <c r="F7" s="466" t="s">
        <v>45</v>
      </c>
      <c r="G7" s="469" t="s">
        <v>46</v>
      </c>
      <c r="H7" s="471" t="s">
        <v>47</v>
      </c>
      <c r="I7" s="469" t="s">
        <v>48</v>
      </c>
      <c r="J7" s="460" t="s">
        <v>49</v>
      </c>
      <c r="K7" s="460" t="s">
        <v>50</v>
      </c>
      <c r="L7" s="460" t="s">
        <v>101</v>
      </c>
      <c r="M7" s="462" t="s">
        <v>102</v>
      </c>
      <c r="N7" s="463"/>
      <c r="O7" s="463"/>
      <c r="P7" s="463"/>
      <c r="Q7" s="464"/>
      <c r="R7" s="465" t="s">
        <v>235</v>
      </c>
      <c r="S7" s="465" t="s">
        <v>236</v>
      </c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</row>
    <row r="8" spans="1:64" ht="60" customHeight="1" thickBot="1" x14ac:dyDescent="0.25">
      <c r="A8" s="468"/>
      <c r="B8" s="468"/>
      <c r="C8" s="478"/>
      <c r="D8" s="478"/>
      <c r="E8" s="478"/>
      <c r="F8" s="465"/>
      <c r="G8" s="470"/>
      <c r="H8" s="472"/>
      <c r="I8" s="470"/>
      <c r="J8" s="461"/>
      <c r="K8" s="461"/>
      <c r="L8" s="461"/>
      <c r="M8" s="1" t="s">
        <v>55</v>
      </c>
      <c r="N8" s="204" t="s">
        <v>66</v>
      </c>
      <c r="O8" s="205" t="s">
        <v>185</v>
      </c>
      <c r="P8" s="205" t="s">
        <v>183</v>
      </c>
      <c r="Q8" s="333" t="s">
        <v>3</v>
      </c>
      <c r="R8" s="473"/>
      <c r="S8" s="466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</row>
    <row r="9" spans="1:64" ht="55.5" customHeight="1" x14ac:dyDescent="0.2">
      <c r="A9" s="186">
        <v>1</v>
      </c>
      <c r="B9" s="187" t="s">
        <v>62</v>
      </c>
      <c r="C9" s="188" t="s">
        <v>173</v>
      </c>
      <c r="D9" s="189" t="s">
        <v>93</v>
      </c>
      <c r="E9" s="189" t="s">
        <v>24</v>
      </c>
      <c r="F9" s="321" t="s">
        <v>74</v>
      </c>
      <c r="G9" s="322" t="s">
        <v>174</v>
      </c>
      <c r="H9" s="137" t="s">
        <v>79</v>
      </c>
      <c r="I9" s="138" t="s">
        <v>26</v>
      </c>
      <c r="J9" s="63">
        <v>158</v>
      </c>
      <c r="K9" s="190" t="s">
        <v>99</v>
      </c>
      <c r="L9" s="191">
        <v>109</v>
      </c>
      <c r="M9" s="208">
        <f>SUM(N9:Q9)</f>
        <v>49</v>
      </c>
      <c r="N9" s="209">
        <v>0</v>
      </c>
      <c r="O9" s="210"/>
      <c r="P9" s="210"/>
      <c r="Q9" s="211">
        <v>49</v>
      </c>
      <c r="R9" s="359"/>
      <c r="S9" s="185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</row>
    <row r="10" spans="1:64" ht="55.5" customHeight="1" x14ac:dyDescent="0.2">
      <c r="A10" s="362">
        <v>2</v>
      </c>
      <c r="B10" s="363" t="s">
        <v>62</v>
      </c>
      <c r="C10" s="364" t="s">
        <v>90</v>
      </c>
      <c r="D10" s="364" t="s">
        <v>93</v>
      </c>
      <c r="E10" s="364" t="s">
        <v>24</v>
      </c>
      <c r="F10" s="365" t="s">
        <v>75</v>
      </c>
      <c r="G10" s="366" t="s">
        <v>217</v>
      </c>
      <c r="H10" s="367" t="s">
        <v>157</v>
      </c>
      <c r="I10" s="368" t="s">
        <v>81</v>
      </c>
      <c r="J10" s="369">
        <v>1500</v>
      </c>
      <c r="K10" s="370" t="s">
        <v>100</v>
      </c>
      <c r="L10" s="371">
        <v>463</v>
      </c>
      <c r="M10" s="372">
        <f t="shared" ref="M10:M11" si="0">SUM(N10:Q10)</f>
        <v>937</v>
      </c>
      <c r="N10" s="373">
        <v>0</v>
      </c>
      <c r="O10" s="369"/>
      <c r="P10" s="369"/>
      <c r="Q10" s="374">
        <v>937</v>
      </c>
      <c r="R10" s="375">
        <v>-100</v>
      </c>
      <c r="S10" s="376" t="s">
        <v>237</v>
      </c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</row>
    <row r="11" spans="1:64" s="47" customFormat="1" ht="81" customHeight="1" thickBot="1" x14ac:dyDescent="0.25">
      <c r="A11" s="186">
        <v>3</v>
      </c>
      <c r="B11" s="334" t="s">
        <v>7</v>
      </c>
      <c r="C11" s="334">
        <v>60003100634</v>
      </c>
      <c r="D11" s="334">
        <v>3314</v>
      </c>
      <c r="E11" s="334">
        <v>6121</v>
      </c>
      <c r="F11" s="335" t="s">
        <v>103</v>
      </c>
      <c r="G11" s="336" t="s">
        <v>104</v>
      </c>
      <c r="H11" s="334" t="s">
        <v>76</v>
      </c>
      <c r="I11" s="334" t="s">
        <v>78</v>
      </c>
      <c r="J11" s="337">
        <v>794</v>
      </c>
      <c r="K11" s="48" t="s">
        <v>99</v>
      </c>
      <c r="L11" s="338">
        <v>0</v>
      </c>
      <c r="M11" s="207">
        <f t="shared" si="0"/>
        <v>794</v>
      </c>
      <c r="N11" s="212">
        <v>0</v>
      </c>
      <c r="O11" s="213">
        <v>794</v>
      </c>
      <c r="P11" s="213"/>
      <c r="Q11" s="214"/>
      <c r="R11" s="360"/>
      <c r="S11" s="361"/>
    </row>
    <row r="12" spans="1:64" ht="36" customHeight="1" thickBot="1" x14ac:dyDescent="0.25">
      <c r="A12" s="457" t="s">
        <v>80</v>
      </c>
      <c r="B12" s="458"/>
      <c r="C12" s="458"/>
      <c r="D12" s="458"/>
      <c r="E12" s="458"/>
      <c r="F12" s="458"/>
      <c r="G12" s="459"/>
      <c r="H12" s="3"/>
      <c r="I12" s="3"/>
      <c r="J12" s="58">
        <f>SUM(J9:J11)</f>
        <v>2452</v>
      </c>
      <c r="K12" s="62"/>
      <c r="L12" s="70">
        <f>SUM(L9:L11)</f>
        <v>572</v>
      </c>
      <c r="M12" s="203">
        <f>SUM(M9:M11)</f>
        <v>1780</v>
      </c>
      <c r="N12" s="206">
        <f t="shared" ref="N12:Q12" si="1">SUM(N9:N11)</f>
        <v>0</v>
      </c>
      <c r="O12" s="58">
        <f t="shared" si="1"/>
        <v>794</v>
      </c>
      <c r="P12" s="58">
        <f t="shared" si="1"/>
        <v>0</v>
      </c>
      <c r="Q12" s="69">
        <f t="shared" si="1"/>
        <v>986</v>
      </c>
      <c r="R12" s="72">
        <f>SUM(R9:R11)</f>
        <v>-100</v>
      </c>
      <c r="S12" s="71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</row>
    <row r="15" spans="1:64" x14ac:dyDescent="0.2">
      <c r="S15" s="195"/>
    </row>
  </sheetData>
  <mergeCells count="18">
    <mergeCell ref="A5:S5"/>
    <mergeCell ref="A6:S6"/>
    <mergeCell ref="K7:K8"/>
    <mergeCell ref="J7:J8"/>
    <mergeCell ref="C7:C8"/>
    <mergeCell ref="D7:D8"/>
    <mergeCell ref="E7:E8"/>
    <mergeCell ref="A12:G12"/>
    <mergeCell ref="L7:L8"/>
    <mergeCell ref="M7:Q7"/>
    <mergeCell ref="S7:S8"/>
    <mergeCell ref="A7:A8"/>
    <mergeCell ref="B7:B8"/>
    <mergeCell ref="F7:F8"/>
    <mergeCell ref="G7:G8"/>
    <mergeCell ref="H7:H8"/>
    <mergeCell ref="I7:I8"/>
    <mergeCell ref="R7:R8"/>
  </mergeCells>
  <phoneticPr fontId="2" type="noConversion"/>
  <pageMargins left="0.78740157480314965" right="0.78740157480314965" top="0.6692913385826772" bottom="0.86614173228346458" header="0.27559055118110237" footer="0.39370078740157483"/>
  <pageSetup paperSize="9" scale="50" firstPageNumber="8" orientation="landscape" useFirstPageNumber="1" r:id="rId1"/>
  <headerFooter alignWithMargins="0">
    <oddFooter>&amp;L&amp;"Arial,Kurzíva"Zastupitelstvo Olomouckého kraje 27-04-2012
30. Aktualizace plánu investičních akcí na rok 2012
Příloha č. 1: Financování rozpracovaných investičních akcí&amp;R&amp;"Arial,Kurzíva"Strana &amp;P (celkem 16)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2" tint="-0.499984740745262"/>
  </sheetPr>
  <dimension ref="A1:CD563"/>
  <sheetViews>
    <sheetView showGridLines="0" tabSelected="1" topLeftCell="L29" zoomScale="75" zoomScaleNormal="75" zoomScaleSheetLayoutView="75" workbookViewId="0">
      <selection activeCell="Q29" sqref="Q29"/>
    </sheetView>
  </sheetViews>
  <sheetFormatPr defaultColWidth="9.140625" defaultRowHeight="12.75" outlineLevelCol="1" x14ac:dyDescent="0.2"/>
  <cols>
    <col min="1" max="1" width="5.7109375" style="90" customWidth="1"/>
    <col min="2" max="2" width="5" style="90" customWidth="1"/>
    <col min="3" max="3" width="18.28515625" style="90" hidden="1" customWidth="1" outlineLevel="1"/>
    <col min="4" max="5" width="9.28515625" style="90" hidden="1" customWidth="1" outlineLevel="1"/>
    <col min="6" max="6" width="9.42578125" style="90" customWidth="1" collapsed="1"/>
    <col min="7" max="7" width="47.42578125" style="91" customWidth="1"/>
    <col min="8" max="8" width="56.7109375" style="91" customWidth="1"/>
    <col min="9" max="9" width="10.7109375" style="90" customWidth="1"/>
    <col min="10" max="10" width="14" style="90" customWidth="1"/>
    <col min="11" max="11" width="12.28515625" style="90" customWidth="1"/>
    <col min="12" max="12" width="12.7109375" style="90" customWidth="1"/>
    <col min="13" max="18" width="13.7109375" style="90" customWidth="1"/>
    <col min="19" max="19" width="18" style="90" customWidth="1"/>
    <col min="20" max="60" width="9.140625" style="80"/>
    <col min="61" max="16384" width="9.140625" style="90"/>
  </cols>
  <sheetData>
    <row r="1" spans="1:82" s="84" customFormat="1" ht="19.5" customHeight="1" x14ac:dyDescent="0.25">
      <c r="A1" s="83" t="s">
        <v>11</v>
      </c>
      <c r="K1" s="85" t="s">
        <v>18</v>
      </c>
      <c r="M1" s="85"/>
      <c r="N1" s="85"/>
      <c r="O1" s="85"/>
      <c r="P1" s="85"/>
      <c r="Q1" s="85"/>
      <c r="R1" s="85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</row>
    <row r="2" spans="1:82" s="87" customFormat="1" ht="15" x14ac:dyDescent="0.25">
      <c r="A2" s="87" t="s">
        <v>14</v>
      </c>
      <c r="F2" s="87" t="s">
        <v>15</v>
      </c>
      <c r="M2" s="88"/>
      <c r="N2" s="88"/>
      <c r="O2" s="88"/>
      <c r="P2" s="88"/>
      <c r="Q2" s="88"/>
      <c r="R2" s="88"/>
      <c r="T2" s="89"/>
      <c r="U2" s="89"/>
      <c r="V2" s="89"/>
      <c r="W2" s="89"/>
      <c r="X2" s="89"/>
      <c r="Y2" s="89"/>
      <c r="Z2" s="89"/>
      <c r="AA2" s="89"/>
      <c r="AB2" s="89"/>
      <c r="AC2" s="89"/>
      <c r="AD2" s="89"/>
      <c r="AE2" s="89"/>
      <c r="AF2" s="89"/>
      <c r="AG2" s="89"/>
      <c r="AH2" s="89"/>
      <c r="AI2" s="89"/>
      <c r="AJ2" s="89"/>
      <c r="AK2" s="89"/>
      <c r="AL2" s="89"/>
      <c r="AM2" s="89"/>
      <c r="AN2" s="89"/>
      <c r="AO2" s="89"/>
      <c r="AP2" s="89"/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  <c r="BG2" s="89"/>
    </row>
    <row r="3" spans="1:82" ht="24" customHeight="1" thickBot="1" x14ac:dyDescent="0.25">
      <c r="F3" s="87" t="s">
        <v>17</v>
      </c>
      <c r="G3" s="87"/>
      <c r="S3" s="104" t="s">
        <v>43</v>
      </c>
    </row>
    <row r="4" spans="1:82" s="95" customFormat="1" ht="26.25" customHeight="1" thickBot="1" x14ac:dyDescent="0.25">
      <c r="A4" s="479" t="s">
        <v>148</v>
      </c>
      <c r="B4" s="480"/>
      <c r="C4" s="480"/>
      <c r="D4" s="480"/>
      <c r="E4" s="480"/>
      <c r="F4" s="480"/>
      <c r="G4" s="480"/>
      <c r="H4" s="480"/>
      <c r="I4" s="480"/>
      <c r="J4" s="480"/>
      <c r="K4" s="480"/>
      <c r="L4" s="480"/>
      <c r="M4" s="480"/>
      <c r="N4" s="480"/>
      <c r="O4" s="480"/>
      <c r="P4" s="480"/>
      <c r="Q4" s="480"/>
      <c r="R4" s="480"/>
      <c r="S4" s="481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3"/>
      <c r="BJ4" s="94"/>
      <c r="BK4" s="94"/>
      <c r="BL4" s="94"/>
      <c r="BM4" s="94"/>
      <c r="BN4" s="94"/>
      <c r="BO4" s="94"/>
      <c r="BP4" s="94"/>
      <c r="BQ4" s="94"/>
    </row>
    <row r="5" spans="1:82" ht="21" customHeight="1" thickBot="1" x14ac:dyDescent="0.3">
      <c r="A5" s="491" t="s">
        <v>52</v>
      </c>
      <c r="B5" s="491" t="s">
        <v>44</v>
      </c>
      <c r="C5" s="489" t="s">
        <v>22</v>
      </c>
      <c r="D5" s="489" t="s">
        <v>21</v>
      </c>
      <c r="E5" s="489" t="s">
        <v>23</v>
      </c>
      <c r="F5" s="489" t="s">
        <v>28</v>
      </c>
      <c r="G5" s="487" t="s">
        <v>19</v>
      </c>
      <c r="H5" s="487" t="s">
        <v>20</v>
      </c>
      <c r="I5" s="485" t="s">
        <v>47</v>
      </c>
      <c r="J5" s="469" t="s">
        <v>158</v>
      </c>
      <c r="K5" s="460" t="s">
        <v>49</v>
      </c>
      <c r="L5" s="460" t="s">
        <v>110</v>
      </c>
      <c r="M5" s="493" t="s">
        <v>102</v>
      </c>
      <c r="N5" s="494"/>
      <c r="O5" s="494"/>
      <c r="P5" s="494"/>
      <c r="Q5" s="495"/>
      <c r="R5" s="483" t="s">
        <v>235</v>
      </c>
      <c r="S5" s="483" t="s">
        <v>236</v>
      </c>
    </row>
    <row r="6" spans="1:82" s="16" customFormat="1" ht="73.5" customHeight="1" thickBot="1" x14ac:dyDescent="0.25">
      <c r="A6" s="492"/>
      <c r="B6" s="492"/>
      <c r="C6" s="490"/>
      <c r="D6" s="490"/>
      <c r="E6" s="490"/>
      <c r="F6" s="490"/>
      <c r="G6" s="488"/>
      <c r="H6" s="488"/>
      <c r="I6" s="486"/>
      <c r="J6" s="470"/>
      <c r="K6" s="461"/>
      <c r="L6" s="461"/>
      <c r="M6" s="377" t="s">
        <v>55</v>
      </c>
      <c r="N6" s="1" t="s">
        <v>66</v>
      </c>
      <c r="O6" s="1" t="s">
        <v>185</v>
      </c>
      <c r="P6" s="1" t="s">
        <v>183</v>
      </c>
      <c r="Q6" s="333" t="s">
        <v>3</v>
      </c>
      <c r="R6" s="484"/>
      <c r="S6" s="48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5"/>
    </row>
    <row r="7" spans="1:82" s="149" customFormat="1" ht="36" customHeight="1" x14ac:dyDescent="0.2">
      <c r="A7" s="150">
        <v>1</v>
      </c>
      <c r="B7" s="143" t="s">
        <v>5</v>
      </c>
      <c r="C7" s="143">
        <v>60004100027</v>
      </c>
      <c r="D7" s="143">
        <v>2212</v>
      </c>
      <c r="E7" s="143">
        <v>6121</v>
      </c>
      <c r="F7" s="143" t="s">
        <v>29</v>
      </c>
      <c r="G7" s="323" t="s">
        <v>165</v>
      </c>
      <c r="H7" s="324" t="s">
        <v>218</v>
      </c>
      <c r="I7" s="144" t="s">
        <v>83</v>
      </c>
      <c r="J7" s="145" t="s">
        <v>26</v>
      </c>
      <c r="K7" s="146">
        <v>3122</v>
      </c>
      <c r="L7" s="136">
        <v>3098</v>
      </c>
      <c r="M7" s="108">
        <f>SUM(N7:Q7)</f>
        <v>24</v>
      </c>
      <c r="N7" s="226"/>
      <c r="O7" s="220"/>
      <c r="P7" s="220"/>
      <c r="Q7" s="221">
        <v>24</v>
      </c>
      <c r="R7" s="378"/>
      <c r="S7" s="216"/>
      <c r="T7" s="147"/>
      <c r="U7" s="147"/>
      <c r="V7" s="147"/>
      <c r="W7" s="147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  <c r="AS7" s="147"/>
      <c r="AT7" s="147"/>
      <c r="AU7" s="147"/>
      <c r="AV7" s="147"/>
      <c r="AW7" s="147"/>
      <c r="AX7" s="147"/>
      <c r="AY7" s="147"/>
      <c r="AZ7" s="148"/>
    </row>
    <row r="8" spans="1:82" s="23" customFormat="1" ht="31.9" customHeight="1" x14ac:dyDescent="0.2">
      <c r="A8" s="117">
        <v>2</v>
      </c>
      <c r="B8" s="21" t="s">
        <v>6</v>
      </c>
      <c r="C8" s="21">
        <v>60004100029</v>
      </c>
      <c r="D8" s="21">
        <v>2212</v>
      </c>
      <c r="E8" s="21">
        <v>6121</v>
      </c>
      <c r="F8" s="123" t="s">
        <v>29</v>
      </c>
      <c r="G8" s="325" t="s">
        <v>30</v>
      </c>
      <c r="H8" s="350" t="s">
        <v>219</v>
      </c>
      <c r="I8" s="55" t="s">
        <v>83</v>
      </c>
      <c r="J8" s="54" t="s">
        <v>26</v>
      </c>
      <c r="K8" s="65">
        <v>2414</v>
      </c>
      <c r="L8" s="73">
        <v>2314</v>
      </c>
      <c r="M8" s="107">
        <f t="shared" ref="M8:M36" si="0">SUM(N8:Q8)</f>
        <v>100</v>
      </c>
      <c r="N8" s="227"/>
      <c r="O8" s="218"/>
      <c r="P8" s="218"/>
      <c r="Q8" s="222">
        <v>100</v>
      </c>
      <c r="R8" s="379"/>
      <c r="S8" s="216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22"/>
    </row>
    <row r="9" spans="1:82" s="23" customFormat="1" ht="36" customHeight="1" x14ac:dyDescent="0.2">
      <c r="A9" s="383">
        <v>3</v>
      </c>
      <c r="B9" s="384" t="s">
        <v>7</v>
      </c>
      <c r="C9" s="384">
        <v>60004100032</v>
      </c>
      <c r="D9" s="384">
        <v>2212</v>
      </c>
      <c r="E9" s="384">
        <v>6121</v>
      </c>
      <c r="F9" s="385" t="s">
        <v>29</v>
      </c>
      <c r="G9" s="386" t="s">
        <v>31</v>
      </c>
      <c r="H9" s="387" t="s">
        <v>220</v>
      </c>
      <c r="I9" s="388" t="s">
        <v>32</v>
      </c>
      <c r="J9" s="389" t="s">
        <v>77</v>
      </c>
      <c r="K9" s="390">
        <v>4312</v>
      </c>
      <c r="L9" s="391">
        <v>2812</v>
      </c>
      <c r="M9" s="392">
        <f t="shared" si="0"/>
        <v>1000</v>
      </c>
      <c r="N9" s="393"/>
      <c r="O9" s="394"/>
      <c r="P9" s="394"/>
      <c r="Q9" s="395">
        <v>1000</v>
      </c>
      <c r="R9" s="396">
        <v>-500</v>
      </c>
      <c r="S9" s="405" t="s">
        <v>237</v>
      </c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22"/>
    </row>
    <row r="10" spans="1:82" s="23" customFormat="1" ht="25.5" x14ac:dyDescent="0.2">
      <c r="A10" s="121">
        <v>4</v>
      </c>
      <c r="B10" s="21" t="s">
        <v>5</v>
      </c>
      <c r="C10" s="21">
        <v>60004100033</v>
      </c>
      <c r="D10" s="21">
        <v>2212</v>
      </c>
      <c r="E10" s="21">
        <v>6121</v>
      </c>
      <c r="F10" s="123" t="s">
        <v>8</v>
      </c>
      <c r="G10" s="325" t="s">
        <v>33</v>
      </c>
      <c r="H10" s="350" t="s">
        <v>221</v>
      </c>
      <c r="I10" s="55" t="s">
        <v>83</v>
      </c>
      <c r="J10" s="25" t="s">
        <v>26</v>
      </c>
      <c r="K10" s="66">
        <v>1904</v>
      </c>
      <c r="L10" s="73">
        <v>1716</v>
      </c>
      <c r="M10" s="107">
        <f t="shared" si="0"/>
        <v>188</v>
      </c>
      <c r="N10" s="227"/>
      <c r="O10" s="218"/>
      <c r="P10" s="218"/>
      <c r="Q10" s="222">
        <v>188</v>
      </c>
      <c r="R10" s="379"/>
      <c r="S10" s="216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22"/>
    </row>
    <row r="11" spans="1:82" s="31" customFormat="1" ht="37.5" customHeight="1" x14ac:dyDescent="0.2">
      <c r="A11" s="20">
        <v>5</v>
      </c>
      <c r="B11" s="151" t="s">
        <v>7</v>
      </c>
      <c r="C11" s="74">
        <v>60004100052</v>
      </c>
      <c r="D11" s="74">
        <v>2212</v>
      </c>
      <c r="E11" s="74">
        <v>6121</v>
      </c>
      <c r="F11" s="124" t="s">
        <v>34</v>
      </c>
      <c r="G11" s="326" t="s">
        <v>35</v>
      </c>
      <c r="H11" s="352" t="s">
        <v>85</v>
      </c>
      <c r="I11" s="25" t="s">
        <v>84</v>
      </c>
      <c r="J11" s="24" t="s">
        <v>36</v>
      </c>
      <c r="K11" s="67">
        <v>800</v>
      </c>
      <c r="L11" s="73">
        <v>0</v>
      </c>
      <c r="M11" s="107">
        <f t="shared" si="0"/>
        <v>800</v>
      </c>
      <c r="N11" s="227"/>
      <c r="O11" s="218">
        <v>800</v>
      </c>
      <c r="P11" s="218"/>
      <c r="Q11" s="222"/>
      <c r="R11" s="379"/>
      <c r="S11" s="216"/>
      <c r="T11" s="26"/>
      <c r="U11" s="27"/>
      <c r="V11" s="26"/>
      <c r="W11" s="27"/>
      <c r="X11" s="28"/>
      <c r="Y11" s="27"/>
      <c r="Z11" s="27"/>
      <c r="AA11" s="29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</row>
    <row r="12" spans="1:82" s="31" customFormat="1" ht="37.5" customHeight="1" x14ac:dyDescent="0.2">
      <c r="A12" s="17">
        <v>6</v>
      </c>
      <c r="B12" s="151" t="s">
        <v>7</v>
      </c>
      <c r="C12" s="74">
        <v>60004100060</v>
      </c>
      <c r="D12" s="74">
        <v>2212</v>
      </c>
      <c r="E12" s="74">
        <v>6121</v>
      </c>
      <c r="F12" s="124" t="s">
        <v>162</v>
      </c>
      <c r="G12" s="326" t="s">
        <v>163</v>
      </c>
      <c r="H12" s="352" t="s">
        <v>164</v>
      </c>
      <c r="I12" s="25" t="s">
        <v>83</v>
      </c>
      <c r="J12" s="142" t="s">
        <v>26</v>
      </c>
      <c r="K12" s="67">
        <v>916</v>
      </c>
      <c r="L12" s="73">
        <v>886</v>
      </c>
      <c r="M12" s="107">
        <f t="shared" si="0"/>
        <v>30</v>
      </c>
      <c r="N12" s="227"/>
      <c r="O12" s="218"/>
      <c r="P12" s="218"/>
      <c r="Q12" s="222">
        <v>30</v>
      </c>
      <c r="R12" s="379"/>
      <c r="S12" s="216"/>
      <c r="T12" s="26"/>
      <c r="U12" s="27"/>
      <c r="V12" s="26"/>
      <c r="W12" s="27"/>
      <c r="X12" s="28"/>
      <c r="Y12" s="27"/>
      <c r="Z12" s="27"/>
      <c r="AA12" s="29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</row>
    <row r="13" spans="1:82" s="39" customFormat="1" ht="26.45" customHeight="1" x14ac:dyDescent="0.2">
      <c r="A13" s="121">
        <v>6</v>
      </c>
      <c r="B13" s="141" t="s">
        <v>7</v>
      </c>
      <c r="C13" s="21">
        <v>60004100106</v>
      </c>
      <c r="D13" s="21">
        <v>2212</v>
      </c>
      <c r="E13" s="21">
        <v>6121</v>
      </c>
      <c r="F13" s="123" t="s">
        <v>38</v>
      </c>
      <c r="G13" s="327" t="s">
        <v>39</v>
      </c>
      <c r="H13" s="353" t="s">
        <v>86</v>
      </c>
      <c r="I13" s="25" t="s">
        <v>40</v>
      </c>
      <c r="J13" s="21" t="s">
        <v>64</v>
      </c>
      <c r="K13" s="68">
        <v>1575</v>
      </c>
      <c r="L13" s="73">
        <v>1209</v>
      </c>
      <c r="M13" s="107">
        <f t="shared" si="0"/>
        <v>366</v>
      </c>
      <c r="N13" s="227"/>
      <c r="O13" s="218"/>
      <c r="P13" s="218"/>
      <c r="Q13" s="222">
        <v>366</v>
      </c>
      <c r="R13" s="379"/>
      <c r="S13" s="216"/>
      <c r="T13" s="27"/>
      <c r="U13" s="26"/>
      <c r="V13" s="27"/>
      <c r="W13" s="32"/>
      <c r="X13" s="33"/>
      <c r="Y13" s="32"/>
      <c r="Z13" s="33"/>
      <c r="AA13" s="32"/>
      <c r="AB13" s="33"/>
      <c r="AC13" s="34"/>
      <c r="AD13" s="33"/>
      <c r="AE13" s="33"/>
      <c r="AF13" s="35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7"/>
      <c r="BX13" s="38"/>
      <c r="BY13" s="38"/>
      <c r="BZ13" s="38"/>
    </row>
    <row r="14" spans="1:82" s="122" customFormat="1" ht="59.25" customHeight="1" x14ac:dyDescent="0.2">
      <c r="A14" s="121">
        <v>7</v>
      </c>
      <c r="B14" s="141" t="s">
        <v>7</v>
      </c>
      <c r="C14" s="21">
        <v>60004100532</v>
      </c>
      <c r="D14" s="21">
        <v>2212</v>
      </c>
      <c r="E14" s="21">
        <v>6121</v>
      </c>
      <c r="F14" s="140" t="s">
        <v>159</v>
      </c>
      <c r="G14" s="328" t="s">
        <v>166</v>
      </c>
      <c r="H14" s="349" t="s">
        <v>107</v>
      </c>
      <c r="I14" s="134" t="s">
        <v>160</v>
      </c>
      <c r="J14" s="141" t="s">
        <v>161</v>
      </c>
      <c r="K14" s="68">
        <v>2337</v>
      </c>
      <c r="L14" s="73">
        <v>1629</v>
      </c>
      <c r="M14" s="107">
        <f t="shared" si="0"/>
        <v>708</v>
      </c>
      <c r="N14" s="227"/>
      <c r="O14" s="218"/>
      <c r="P14" s="218"/>
      <c r="Q14" s="222">
        <v>708</v>
      </c>
      <c r="R14" s="379"/>
      <c r="S14" s="216"/>
      <c r="T14" s="27"/>
      <c r="U14" s="26"/>
      <c r="V14" s="27"/>
      <c r="W14" s="32"/>
      <c r="X14" s="33"/>
      <c r="Y14" s="32"/>
      <c r="Z14" s="33"/>
      <c r="AA14" s="32"/>
      <c r="AB14" s="33"/>
      <c r="AC14" s="34"/>
      <c r="AD14" s="33"/>
      <c r="AE14" s="33"/>
      <c r="AF14" s="35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  <c r="BZ14" s="36"/>
    </row>
    <row r="15" spans="1:82" s="31" customFormat="1" ht="30" customHeight="1" x14ac:dyDescent="0.2">
      <c r="A15" s="121">
        <v>8</v>
      </c>
      <c r="B15" s="339" t="s">
        <v>5</v>
      </c>
      <c r="C15" s="340">
        <v>60004100533</v>
      </c>
      <c r="D15" s="340">
        <v>2212</v>
      </c>
      <c r="E15" s="340">
        <v>6121</v>
      </c>
      <c r="F15" s="341" t="s">
        <v>108</v>
      </c>
      <c r="G15" s="342" t="s">
        <v>109</v>
      </c>
      <c r="H15" s="357" t="s">
        <v>222</v>
      </c>
      <c r="I15" s="21" t="s">
        <v>76</v>
      </c>
      <c r="J15" s="118" t="s">
        <v>120</v>
      </c>
      <c r="K15" s="68">
        <v>1474</v>
      </c>
      <c r="L15" s="73">
        <v>474</v>
      </c>
      <c r="M15" s="107">
        <f t="shared" si="0"/>
        <v>1000</v>
      </c>
      <c r="N15" s="227"/>
      <c r="O15" s="218">
        <v>1000</v>
      </c>
      <c r="P15" s="218"/>
      <c r="Q15" s="222"/>
      <c r="R15" s="379"/>
      <c r="S15" s="216"/>
      <c r="T15" s="26"/>
      <c r="U15" s="27"/>
      <c r="V15" s="26"/>
      <c r="W15" s="27"/>
      <c r="X15" s="28"/>
      <c r="Y15" s="27"/>
      <c r="Z15" s="27"/>
      <c r="AA15" s="29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</row>
    <row r="16" spans="1:82" s="31" customFormat="1" ht="30" customHeight="1" x14ac:dyDescent="0.2">
      <c r="A16" s="20">
        <v>9</v>
      </c>
      <c r="B16" s="139" t="s">
        <v>7</v>
      </c>
      <c r="C16" s="75" t="s">
        <v>91</v>
      </c>
      <c r="D16" s="75" t="s">
        <v>94</v>
      </c>
      <c r="E16" s="75" t="s">
        <v>24</v>
      </c>
      <c r="F16" s="123" t="s">
        <v>10</v>
      </c>
      <c r="G16" s="328" t="s">
        <v>68</v>
      </c>
      <c r="H16" s="354" t="s">
        <v>89</v>
      </c>
      <c r="I16" s="106" t="s">
        <v>12</v>
      </c>
      <c r="J16" s="21" t="s">
        <v>37</v>
      </c>
      <c r="K16" s="68">
        <v>1496</v>
      </c>
      <c r="L16" s="64">
        <v>961</v>
      </c>
      <c r="M16" s="107">
        <f t="shared" si="0"/>
        <v>535</v>
      </c>
      <c r="N16" s="227"/>
      <c r="O16" s="218"/>
      <c r="P16" s="218"/>
      <c r="Q16" s="222">
        <v>535</v>
      </c>
      <c r="R16" s="379"/>
      <c r="S16" s="216"/>
      <c r="U16" s="40"/>
      <c r="V16" s="41"/>
      <c r="W16" s="42"/>
      <c r="X16" s="43"/>
      <c r="Y16" s="32"/>
      <c r="Z16" s="33"/>
      <c r="AA16" s="26"/>
      <c r="AB16" s="27"/>
      <c r="AC16" s="26"/>
      <c r="AD16" s="27"/>
      <c r="AE16" s="26"/>
      <c r="AF16" s="27"/>
      <c r="AG16" s="28"/>
      <c r="AH16" s="27"/>
      <c r="AI16" s="27"/>
      <c r="AJ16" s="29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</row>
    <row r="17" spans="1:82" s="31" customFormat="1" ht="32.25" customHeight="1" x14ac:dyDescent="0.2">
      <c r="A17" s="121">
        <v>10</v>
      </c>
      <c r="B17" s="139" t="s">
        <v>7</v>
      </c>
      <c r="C17" s="75" t="s">
        <v>95</v>
      </c>
      <c r="D17" s="75" t="s">
        <v>94</v>
      </c>
      <c r="E17" s="75" t="s">
        <v>24</v>
      </c>
      <c r="F17" s="123" t="s">
        <v>71</v>
      </c>
      <c r="G17" s="328" t="s">
        <v>69</v>
      </c>
      <c r="H17" s="351" t="s">
        <v>87</v>
      </c>
      <c r="I17" s="106" t="s">
        <v>12</v>
      </c>
      <c r="J17" s="21" t="s">
        <v>37</v>
      </c>
      <c r="K17" s="68">
        <v>2400</v>
      </c>
      <c r="L17" s="64">
        <v>1090</v>
      </c>
      <c r="M17" s="107">
        <f t="shared" si="0"/>
        <v>1310</v>
      </c>
      <c r="N17" s="227"/>
      <c r="O17" s="218">
        <v>1310</v>
      </c>
      <c r="P17" s="218"/>
      <c r="Q17" s="222"/>
      <c r="R17" s="379"/>
      <c r="S17" s="216"/>
      <c r="U17" s="40"/>
      <c r="V17" s="41"/>
      <c r="W17" s="42"/>
      <c r="X17" s="43"/>
      <c r="Y17" s="32"/>
      <c r="Z17" s="33"/>
      <c r="AA17" s="26"/>
      <c r="AB17" s="27"/>
      <c r="AC17" s="26"/>
      <c r="AD17" s="27"/>
      <c r="AE17" s="26"/>
      <c r="AF17" s="27"/>
      <c r="AG17" s="28"/>
      <c r="AH17" s="27"/>
      <c r="AI17" s="27"/>
      <c r="AJ17" s="29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</row>
    <row r="18" spans="1:82" s="31" customFormat="1" ht="33" customHeight="1" thickBot="1" x14ac:dyDescent="0.25">
      <c r="A18" s="20">
        <v>11</v>
      </c>
      <c r="B18" s="139" t="s">
        <v>7</v>
      </c>
      <c r="C18" s="75" t="s">
        <v>92</v>
      </c>
      <c r="D18" s="75" t="s">
        <v>94</v>
      </c>
      <c r="E18" s="75" t="s">
        <v>24</v>
      </c>
      <c r="F18" s="123" t="s">
        <v>72</v>
      </c>
      <c r="G18" s="328" t="s">
        <v>70</v>
      </c>
      <c r="H18" s="354" t="s">
        <v>88</v>
      </c>
      <c r="I18" s="106" t="s">
        <v>12</v>
      </c>
      <c r="J18" s="21" t="s">
        <v>37</v>
      </c>
      <c r="K18" s="68">
        <v>2212</v>
      </c>
      <c r="L18" s="64">
        <v>1760</v>
      </c>
      <c r="M18" s="107">
        <f t="shared" si="0"/>
        <v>452</v>
      </c>
      <c r="N18" s="227"/>
      <c r="O18" s="218"/>
      <c r="P18" s="218"/>
      <c r="Q18" s="222">
        <v>452</v>
      </c>
      <c r="R18" s="379"/>
      <c r="S18" s="216"/>
      <c r="U18" s="40"/>
      <c r="V18" s="41"/>
      <c r="W18" s="42"/>
      <c r="X18" s="43"/>
      <c r="Y18" s="32"/>
      <c r="Z18" s="33"/>
      <c r="AA18" s="26"/>
      <c r="AB18" s="27"/>
      <c r="AC18" s="26"/>
      <c r="AD18" s="27"/>
      <c r="AE18" s="26"/>
      <c r="AF18" s="27"/>
      <c r="AG18" s="28"/>
      <c r="AH18" s="27"/>
      <c r="AI18" s="27"/>
      <c r="AJ18" s="29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</row>
    <row r="19" spans="1:82" s="19" customFormat="1" ht="36" customHeight="1" x14ac:dyDescent="0.2">
      <c r="A19" s="121">
        <v>12</v>
      </c>
      <c r="B19" s="143" t="s">
        <v>6</v>
      </c>
      <c r="C19" s="5">
        <v>60004100643</v>
      </c>
      <c r="D19" s="5">
        <v>2212</v>
      </c>
      <c r="E19" s="5">
        <v>6121</v>
      </c>
      <c r="F19" s="343" t="s">
        <v>111</v>
      </c>
      <c r="G19" s="323" t="s">
        <v>112</v>
      </c>
      <c r="H19" s="324" t="s">
        <v>113</v>
      </c>
      <c r="I19" s="56" t="s">
        <v>25</v>
      </c>
      <c r="J19" s="54" t="s">
        <v>114</v>
      </c>
      <c r="K19" s="344">
        <v>301</v>
      </c>
      <c r="L19" s="73">
        <v>0</v>
      </c>
      <c r="M19" s="107">
        <f t="shared" si="0"/>
        <v>301</v>
      </c>
      <c r="N19" s="227"/>
      <c r="O19" s="218">
        <v>301</v>
      </c>
      <c r="P19" s="218"/>
      <c r="Q19" s="222"/>
      <c r="R19" s="379"/>
      <c r="S19" s="216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8"/>
    </row>
    <row r="20" spans="1:82" s="23" customFormat="1" ht="42" customHeight="1" x14ac:dyDescent="0.2">
      <c r="A20" s="121">
        <v>14</v>
      </c>
      <c r="B20" s="141" t="s">
        <v>62</v>
      </c>
      <c r="C20" s="21">
        <v>60004100645</v>
      </c>
      <c r="D20" s="21">
        <v>2212</v>
      </c>
      <c r="E20" s="21">
        <v>6121</v>
      </c>
      <c r="F20" s="123" t="s">
        <v>116</v>
      </c>
      <c r="G20" s="329" t="s">
        <v>117</v>
      </c>
      <c r="H20" s="350" t="s">
        <v>118</v>
      </c>
      <c r="I20" s="57" t="s">
        <v>12</v>
      </c>
      <c r="J20" s="25" t="s">
        <v>105</v>
      </c>
      <c r="K20" s="68">
        <v>590</v>
      </c>
      <c r="L20" s="64">
        <v>414</v>
      </c>
      <c r="M20" s="107">
        <f t="shared" si="0"/>
        <v>176</v>
      </c>
      <c r="N20" s="227"/>
      <c r="O20" s="218"/>
      <c r="P20" s="218"/>
      <c r="Q20" s="222">
        <v>176</v>
      </c>
      <c r="R20" s="379"/>
      <c r="S20" s="216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22"/>
    </row>
    <row r="21" spans="1:82" s="23" customFormat="1" ht="36" customHeight="1" x14ac:dyDescent="0.2">
      <c r="A21" s="20">
        <v>15</v>
      </c>
      <c r="B21" s="21" t="s">
        <v>9</v>
      </c>
      <c r="C21" s="21">
        <v>60004100646</v>
      </c>
      <c r="D21" s="21">
        <v>2212</v>
      </c>
      <c r="E21" s="21">
        <v>6121</v>
      </c>
      <c r="F21" s="123" t="s">
        <v>71</v>
      </c>
      <c r="G21" s="329" t="s">
        <v>119</v>
      </c>
      <c r="H21" s="350" t="s">
        <v>223</v>
      </c>
      <c r="I21" s="25" t="s">
        <v>12</v>
      </c>
      <c r="J21" s="118" t="s">
        <v>120</v>
      </c>
      <c r="K21" s="68">
        <v>1117</v>
      </c>
      <c r="L21" s="64">
        <v>117</v>
      </c>
      <c r="M21" s="107">
        <f t="shared" si="0"/>
        <v>1000</v>
      </c>
      <c r="N21" s="227"/>
      <c r="O21" s="218">
        <v>1000</v>
      </c>
      <c r="P21" s="218"/>
      <c r="Q21" s="222"/>
      <c r="R21" s="379"/>
      <c r="S21" s="216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22"/>
    </row>
    <row r="22" spans="1:82" s="23" customFormat="1" ht="36" customHeight="1" x14ac:dyDescent="0.2">
      <c r="A22" s="121">
        <v>16</v>
      </c>
      <c r="B22" s="21" t="s">
        <v>9</v>
      </c>
      <c r="C22" s="21">
        <v>60004100647</v>
      </c>
      <c r="D22" s="21">
        <v>2212</v>
      </c>
      <c r="E22" s="21">
        <v>6121</v>
      </c>
      <c r="F22" s="345" t="s">
        <v>106</v>
      </c>
      <c r="G22" s="320" t="s">
        <v>121</v>
      </c>
      <c r="H22" s="350" t="s">
        <v>224</v>
      </c>
      <c r="I22" s="25" t="s">
        <v>122</v>
      </c>
      <c r="J22" s="25" t="s">
        <v>123</v>
      </c>
      <c r="K22" s="68">
        <v>300</v>
      </c>
      <c r="L22" s="64">
        <v>0</v>
      </c>
      <c r="M22" s="107">
        <f t="shared" si="0"/>
        <v>300</v>
      </c>
      <c r="N22" s="227"/>
      <c r="O22" s="218">
        <v>300</v>
      </c>
      <c r="P22" s="218"/>
      <c r="Q22" s="222"/>
      <c r="R22" s="379"/>
      <c r="S22" s="216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22"/>
    </row>
    <row r="23" spans="1:82" s="14" customFormat="1" ht="36" customHeight="1" x14ac:dyDescent="0.2">
      <c r="A23" s="20">
        <v>17</v>
      </c>
      <c r="B23" s="21" t="s">
        <v>9</v>
      </c>
      <c r="C23" s="21">
        <v>60004100674</v>
      </c>
      <c r="D23" s="21">
        <v>2212</v>
      </c>
      <c r="E23" s="21">
        <v>6121</v>
      </c>
      <c r="F23" s="345" t="s">
        <v>124</v>
      </c>
      <c r="G23" s="320" t="s">
        <v>125</v>
      </c>
      <c r="H23" s="324" t="s">
        <v>225</v>
      </c>
      <c r="I23" s="25" t="s">
        <v>12</v>
      </c>
      <c r="J23" s="54" t="s">
        <v>64</v>
      </c>
      <c r="K23" s="68">
        <v>1000</v>
      </c>
      <c r="L23" s="64">
        <v>0</v>
      </c>
      <c r="M23" s="107">
        <f t="shared" si="0"/>
        <v>1000</v>
      </c>
      <c r="N23" s="227"/>
      <c r="O23" s="218">
        <v>1000</v>
      </c>
      <c r="P23" s="218"/>
      <c r="Q23" s="222"/>
      <c r="R23" s="379"/>
      <c r="S23" s="216"/>
    </row>
    <row r="24" spans="1:82" s="14" customFormat="1" ht="36" customHeight="1" x14ac:dyDescent="0.2">
      <c r="A24" s="121">
        <v>18</v>
      </c>
      <c r="B24" s="21" t="s">
        <v>6</v>
      </c>
      <c r="C24" s="21">
        <v>60004100675</v>
      </c>
      <c r="D24" s="21">
        <v>2212</v>
      </c>
      <c r="E24" s="21">
        <v>6121</v>
      </c>
      <c r="F24" s="345" t="s">
        <v>126</v>
      </c>
      <c r="G24" s="320" t="s">
        <v>127</v>
      </c>
      <c r="H24" s="324" t="s">
        <v>226</v>
      </c>
      <c r="I24" s="25" t="s">
        <v>12</v>
      </c>
      <c r="J24" s="21" t="s">
        <v>37</v>
      </c>
      <c r="K24" s="68">
        <v>1000</v>
      </c>
      <c r="L24" s="64">
        <v>0</v>
      </c>
      <c r="M24" s="107">
        <f t="shared" si="0"/>
        <v>1000</v>
      </c>
      <c r="N24" s="227"/>
      <c r="O24" s="218">
        <v>1000</v>
      </c>
      <c r="P24" s="218"/>
      <c r="Q24" s="222"/>
      <c r="R24" s="379"/>
      <c r="S24" s="216"/>
    </row>
    <row r="25" spans="1:82" s="14" customFormat="1" ht="36" customHeight="1" x14ac:dyDescent="0.2">
      <c r="A25" s="20">
        <v>19</v>
      </c>
      <c r="B25" s="21" t="s">
        <v>115</v>
      </c>
      <c r="C25" s="21">
        <v>60004100676</v>
      </c>
      <c r="D25" s="21">
        <v>2212</v>
      </c>
      <c r="E25" s="21">
        <v>6121</v>
      </c>
      <c r="F25" s="345" t="s">
        <v>10</v>
      </c>
      <c r="G25" s="320" t="s">
        <v>128</v>
      </c>
      <c r="H25" s="324" t="s">
        <v>227</v>
      </c>
      <c r="I25" s="25" t="s">
        <v>12</v>
      </c>
      <c r="J25" s="21" t="s">
        <v>37</v>
      </c>
      <c r="K25" s="68">
        <v>600</v>
      </c>
      <c r="L25" s="64">
        <v>0</v>
      </c>
      <c r="M25" s="107">
        <f t="shared" si="0"/>
        <v>600</v>
      </c>
      <c r="N25" s="227"/>
      <c r="O25" s="218">
        <v>600</v>
      </c>
      <c r="P25" s="218"/>
      <c r="Q25" s="222"/>
      <c r="R25" s="379"/>
      <c r="S25" s="216"/>
    </row>
    <row r="26" spans="1:82" s="14" customFormat="1" ht="36" customHeight="1" x14ac:dyDescent="0.2">
      <c r="A26" s="121">
        <v>20</v>
      </c>
      <c r="B26" s="21" t="s">
        <v>5</v>
      </c>
      <c r="C26" s="21">
        <v>60004100677</v>
      </c>
      <c r="D26" s="21">
        <v>2212</v>
      </c>
      <c r="E26" s="21">
        <v>6121</v>
      </c>
      <c r="F26" s="345" t="s">
        <v>129</v>
      </c>
      <c r="G26" s="320" t="s">
        <v>130</v>
      </c>
      <c r="H26" s="324" t="s">
        <v>228</v>
      </c>
      <c r="I26" s="25" t="s">
        <v>12</v>
      </c>
      <c r="J26" s="54" t="s">
        <v>64</v>
      </c>
      <c r="K26" s="68">
        <v>400</v>
      </c>
      <c r="L26" s="64">
        <v>0</v>
      </c>
      <c r="M26" s="107">
        <f t="shared" si="0"/>
        <v>400</v>
      </c>
      <c r="N26" s="227"/>
      <c r="O26" s="218">
        <v>400</v>
      </c>
      <c r="P26" s="218"/>
      <c r="Q26" s="222"/>
      <c r="R26" s="379"/>
      <c r="S26" s="216"/>
    </row>
    <row r="27" spans="1:82" s="14" customFormat="1" ht="36" customHeight="1" x14ac:dyDescent="0.2">
      <c r="A27" s="20">
        <v>21</v>
      </c>
      <c r="B27" s="21" t="s">
        <v>6</v>
      </c>
      <c r="C27" s="21">
        <v>60004100678</v>
      </c>
      <c r="D27" s="21">
        <v>2212</v>
      </c>
      <c r="E27" s="21">
        <v>6121</v>
      </c>
      <c r="F27" s="345" t="s">
        <v>131</v>
      </c>
      <c r="G27" s="320" t="s">
        <v>132</v>
      </c>
      <c r="H27" s="324" t="s">
        <v>229</v>
      </c>
      <c r="I27" s="25" t="s">
        <v>12</v>
      </c>
      <c r="J27" s="54" t="s">
        <v>64</v>
      </c>
      <c r="K27" s="68">
        <v>1300</v>
      </c>
      <c r="L27" s="64">
        <v>0</v>
      </c>
      <c r="M27" s="107">
        <f t="shared" si="0"/>
        <v>1300</v>
      </c>
      <c r="N27" s="227"/>
      <c r="O27" s="218">
        <v>1300</v>
      </c>
      <c r="P27" s="218"/>
      <c r="Q27" s="222"/>
      <c r="R27" s="379"/>
      <c r="S27" s="216"/>
    </row>
    <row r="28" spans="1:82" s="14" customFormat="1" ht="36" customHeight="1" x14ac:dyDescent="0.2">
      <c r="A28" s="121">
        <v>22</v>
      </c>
      <c r="B28" s="24" t="s">
        <v>6</v>
      </c>
      <c r="C28" s="21">
        <v>60004100679</v>
      </c>
      <c r="D28" s="21">
        <v>2212</v>
      </c>
      <c r="E28" s="21">
        <v>6121</v>
      </c>
      <c r="F28" s="346" t="s">
        <v>133</v>
      </c>
      <c r="G28" s="332" t="s">
        <v>134</v>
      </c>
      <c r="H28" s="358" t="s">
        <v>135</v>
      </c>
      <c r="I28" s="120" t="s">
        <v>12</v>
      </c>
      <c r="J28" s="24" t="s">
        <v>37</v>
      </c>
      <c r="K28" s="67">
        <v>600</v>
      </c>
      <c r="L28" s="347">
        <v>0</v>
      </c>
      <c r="M28" s="107">
        <f t="shared" si="0"/>
        <v>600</v>
      </c>
      <c r="N28" s="227"/>
      <c r="O28" s="218">
        <v>600</v>
      </c>
      <c r="P28" s="218"/>
      <c r="Q28" s="222"/>
      <c r="R28" s="379"/>
      <c r="S28" s="216"/>
    </row>
    <row r="29" spans="1:82" s="14" customFormat="1" ht="36" customHeight="1" x14ac:dyDescent="0.2">
      <c r="A29" s="117">
        <v>23</v>
      </c>
      <c r="B29" s="21" t="s">
        <v>115</v>
      </c>
      <c r="C29" s="21">
        <v>60004100680</v>
      </c>
      <c r="D29" s="21">
        <v>2212</v>
      </c>
      <c r="E29" s="21">
        <v>6121</v>
      </c>
      <c r="F29" s="345" t="s">
        <v>136</v>
      </c>
      <c r="G29" s="320" t="s">
        <v>137</v>
      </c>
      <c r="H29" s="350" t="s">
        <v>138</v>
      </c>
      <c r="I29" s="25" t="s">
        <v>12</v>
      </c>
      <c r="J29" s="21" t="s">
        <v>37</v>
      </c>
      <c r="K29" s="68">
        <v>500</v>
      </c>
      <c r="L29" s="348">
        <v>0</v>
      </c>
      <c r="M29" s="107">
        <f t="shared" si="0"/>
        <v>500</v>
      </c>
      <c r="N29" s="227"/>
      <c r="O29" s="218">
        <v>500</v>
      </c>
      <c r="P29" s="218"/>
      <c r="Q29" s="222"/>
      <c r="R29" s="379"/>
      <c r="S29" s="216"/>
    </row>
    <row r="30" spans="1:82" s="23" customFormat="1" ht="40.5" customHeight="1" x14ac:dyDescent="0.2">
      <c r="A30" s="150">
        <v>24</v>
      </c>
      <c r="B30" s="143" t="s">
        <v>9</v>
      </c>
      <c r="C30" s="143">
        <v>60004100038</v>
      </c>
      <c r="D30" s="143">
        <v>2212</v>
      </c>
      <c r="E30" s="143">
        <v>6121</v>
      </c>
      <c r="F30" s="5" t="s">
        <v>124</v>
      </c>
      <c r="G30" s="323" t="s">
        <v>145</v>
      </c>
      <c r="H30" s="324" t="s">
        <v>146</v>
      </c>
      <c r="I30" s="144" t="s">
        <v>147</v>
      </c>
      <c r="J30" s="144" t="s">
        <v>26</v>
      </c>
      <c r="K30" s="65">
        <v>5780</v>
      </c>
      <c r="L30" s="136">
        <v>5680</v>
      </c>
      <c r="M30" s="116">
        <f t="shared" si="0"/>
        <v>100</v>
      </c>
      <c r="N30" s="315"/>
      <c r="O30" s="316">
        <v>100</v>
      </c>
      <c r="P30" s="316"/>
      <c r="Q30" s="317"/>
      <c r="R30" s="378"/>
      <c r="S30" s="318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22"/>
    </row>
    <row r="31" spans="1:82" s="14" customFormat="1" ht="40.5" customHeight="1" x14ac:dyDescent="0.2">
      <c r="A31" s="150">
        <v>25</v>
      </c>
      <c r="B31" s="141" t="s">
        <v>5</v>
      </c>
      <c r="C31" s="141">
        <v>60004100041</v>
      </c>
      <c r="D31" s="141">
        <v>2212</v>
      </c>
      <c r="E31" s="141">
        <v>6121</v>
      </c>
      <c r="F31" s="141" t="s">
        <v>159</v>
      </c>
      <c r="G31" s="329" t="s">
        <v>167</v>
      </c>
      <c r="H31" s="330" t="s">
        <v>168</v>
      </c>
      <c r="I31" s="134" t="s">
        <v>54</v>
      </c>
      <c r="J31" s="134" t="s">
        <v>37</v>
      </c>
      <c r="K31" s="66">
        <v>1345</v>
      </c>
      <c r="L31" s="136">
        <v>498</v>
      </c>
      <c r="M31" s="107">
        <f t="shared" si="0"/>
        <v>847</v>
      </c>
      <c r="N31" s="227"/>
      <c r="O31" s="218">
        <v>847</v>
      </c>
      <c r="P31" s="218"/>
      <c r="Q31" s="222"/>
      <c r="R31" s="379"/>
      <c r="S31" s="216"/>
    </row>
    <row r="32" spans="1:82" s="31" customFormat="1" ht="36" customHeight="1" x14ac:dyDescent="0.2">
      <c r="A32" s="397">
        <v>26</v>
      </c>
      <c r="B32" s="398" t="s">
        <v>7</v>
      </c>
      <c r="C32" s="398">
        <v>60004100112</v>
      </c>
      <c r="D32" s="398">
        <v>2212</v>
      </c>
      <c r="E32" s="398">
        <v>6121</v>
      </c>
      <c r="F32" s="384" t="s">
        <v>41</v>
      </c>
      <c r="G32" s="399" t="s">
        <v>42</v>
      </c>
      <c r="H32" s="400" t="s">
        <v>230</v>
      </c>
      <c r="I32" s="401" t="s">
        <v>32</v>
      </c>
      <c r="J32" s="402" t="s">
        <v>156</v>
      </c>
      <c r="K32" s="403">
        <v>3000</v>
      </c>
      <c r="L32" s="404">
        <v>948</v>
      </c>
      <c r="M32" s="392">
        <f t="shared" si="0"/>
        <v>700</v>
      </c>
      <c r="N32" s="393"/>
      <c r="O32" s="394">
        <v>700</v>
      </c>
      <c r="P32" s="394"/>
      <c r="Q32" s="395"/>
      <c r="R32" s="396">
        <v>-800</v>
      </c>
      <c r="S32" s="405" t="s">
        <v>237</v>
      </c>
      <c r="T32" s="26"/>
      <c r="U32" s="27"/>
      <c r="V32" s="26"/>
      <c r="W32" s="27"/>
      <c r="X32" s="28"/>
      <c r="Y32" s="27"/>
      <c r="Z32" s="27"/>
      <c r="AA32" s="29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</row>
    <row r="33" spans="1:78" s="31" customFormat="1" ht="36" customHeight="1" x14ac:dyDescent="0.2">
      <c r="A33" s="17">
        <v>27</v>
      </c>
      <c r="B33" s="192" t="s">
        <v>7</v>
      </c>
      <c r="C33" s="193">
        <v>60004100329</v>
      </c>
      <c r="D33" s="193">
        <v>2212</v>
      </c>
      <c r="E33" s="193">
        <v>6121</v>
      </c>
      <c r="F33" s="5" t="s">
        <v>170</v>
      </c>
      <c r="G33" s="331" t="s">
        <v>171</v>
      </c>
      <c r="H33" s="355" t="s">
        <v>172</v>
      </c>
      <c r="I33" s="56" t="s">
        <v>83</v>
      </c>
      <c r="J33" s="144" t="s">
        <v>26</v>
      </c>
      <c r="K33" s="194">
        <v>1252</v>
      </c>
      <c r="L33" s="73">
        <v>936</v>
      </c>
      <c r="M33" s="107">
        <f t="shared" si="0"/>
        <v>316</v>
      </c>
      <c r="N33" s="227"/>
      <c r="O33" s="218">
        <v>316</v>
      </c>
      <c r="P33" s="218"/>
      <c r="Q33" s="222"/>
      <c r="R33" s="379"/>
      <c r="S33" s="216"/>
      <c r="T33" s="26"/>
      <c r="U33" s="27"/>
      <c r="V33" s="26"/>
      <c r="W33" s="27"/>
      <c r="X33" s="28"/>
      <c r="Y33" s="27"/>
      <c r="Z33" s="27"/>
      <c r="AA33" s="29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</row>
    <row r="34" spans="1:78" s="122" customFormat="1" ht="35.25" customHeight="1" x14ac:dyDescent="0.2">
      <c r="A34" s="121">
        <v>28</v>
      </c>
      <c r="B34" s="5" t="s">
        <v>115</v>
      </c>
      <c r="C34" s="5">
        <v>60004100671</v>
      </c>
      <c r="D34" s="5">
        <v>2212</v>
      </c>
      <c r="E34" s="5">
        <v>6121</v>
      </c>
      <c r="F34" s="5" t="s">
        <v>139</v>
      </c>
      <c r="G34" s="319" t="s">
        <v>140</v>
      </c>
      <c r="H34" s="324" t="s">
        <v>231</v>
      </c>
      <c r="I34" s="56" t="s">
        <v>12</v>
      </c>
      <c r="J34" s="54" t="s">
        <v>64</v>
      </c>
      <c r="K34" s="131">
        <v>356</v>
      </c>
      <c r="L34" s="128">
        <v>0</v>
      </c>
      <c r="M34" s="107">
        <f t="shared" si="0"/>
        <v>356</v>
      </c>
      <c r="N34" s="228"/>
      <c r="O34" s="219">
        <v>356</v>
      </c>
      <c r="P34" s="219"/>
      <c r="Q34" s="223"/>
      <c r="R34" s="380"/>
      <c r="S34" s="216"/>
      <c r="T34" s="125"/>
    </row>
    <row r="35" spans="1:78" s="122" customFormat="1" ht="35.25" customHeight="1" x14ac:dyDescent="0.2">
      <c r="A35" s="117">
        <v>29</v>
      </c>
      <c r="B35" s="21" t="s">
        <v>6</v>
      </c>
      <c r="C35" s="21">
        <v>60004100672</v>
      </c>
      <c r="D35" s="21">
        <v>2212</v>
      </c>
      <c r="E35" s="21">
        <v>6121</v>
      </c>
      <c r="F35" s="21" t="s">
        <v>141</v>
      </c>
      <c r="G35" s="320" t="s">
        <v>142</v>
      </c>
      <c r="H35" s="350" t="s">
        <v>232</v>
      </c>
      <c r="I35" s="25" t="s">
        <v>12</v>
      </c>
      <c r="J35" s="118" t="s">
        <v>64</v>
      </c>
      <c r="K35" s="132">
        <v>1000</v>
      </c>
      <c r="L35" s="126">
        <v>0</v>
      </c>
      <c r="M35" s="107">
        <f t="shared" si="0"/>
        <v>1000</v>
      </c>
      <c r="N35" s="228"/>
      <c r="O35" s="219">
        <v>1000</v>
      </c>
      <c r="P35" s="219"/>
      <c r="Q35" s="223"/>
      <c r="R35" s="380"/>
      <c r="S35" s="216"/>
      <c r="T35" s="125"/>
    </row>
    <row r="36" spans="1:78" s="122" customFormat="1" ht="35.25" customHeight="1" thickBot="1" x14ac:dyDescent="0.25">
      <c r="A36" s="119">
        <v>30</v>
      </c>
      <c r="B36" s="24" t="s">
        <v>5</v>
      </c>
      <c r="C36" s="21">
        <v>60004100673</v>
      </c>
      <c r="D36" s="21">
        <v>2212</v>
      </c>
      <c r="E36" s="21">
        <v>6121</v>
      </c>
      <c r="F36" s="24" t="s">
        <v>143</v>
      </c>
      <c r="G36" s="332" t="s">
        <v>144</v>
      </c>
      <c r="H36" s="356" t="s">
        <v>233</v>
      </c>
      <c r="I36" s="120" t="s">
        <v>12</v>
      </c>
      <c r="J36" s="24" t="s">
        <v>37</v>
      </c>
      <c r="K36" s="133">
        <v>1000</v>
      </c>
      <c r="L36" s="127">
        <v>0</v>
      </c>
      <c r="M36" s="196">
        <f t="shared" si="0"/>
        <v>1000</v>
      </c>
      <c r="N36" s="229"/>
      <c r="O36" s="224">
        <v>1000</v>
      </c>
      <c r="P36" s="224"/>
      <c r="Q36" s="225"/>
      <c r="R36" s="381"/>
      <c r="S36" s="217"/>
      <c r="T36" s="125"/>
    </row>
    <row r="37" spans="1:78" s="31" customFormat="1" ht="35.25" customHeight="1" thickBot="1" x14ac:dyDescent="0.25">
      <c r="A37" s="44" t="s">
        <v>82</v>
      </c>
      <c r="B37" s="45"/>
      <c r="C37" s="45"/>
      <c r="D37" s="45"/>
      <c r="E37" s="45"/>
      <c r="F37" s="45"/>
      <c r="G37" s="46"/>
      <c r="H37" s="46"/>
      <c r="I37" s="49"/>
      <c r="J37" s="50"/>
      <c r="K37" s="109">
        <f>SUM(K7:K36)</f>
        <v>46403</v>
      </c>
      <c r="L37" s="230">
        <f>SUM(L7:L36)</f>
        <v>26542</v>
      </c>
      <c r="M37" s="407">
        <f>SUM(M7:M36)</f>
        <v>18009</v>
      </c>
      <c r="N37" s="406">
        <f t="shared" ref="N37:Q37" si="1">SUM(N7:N36)</f>
        <v>0</v>
      </c>
      <c r="O37" s="109">
        <f t="shared" si="1"/>
        <v>14430</v>
      </c>
      <c r="P37" s="109">
        <f t="shared" si="1"/>
        <v>0</v>
      </c>
      <c r="Q37" s="231">
        <f t="shared" si="1"/>
        <v>3579</v>
      </c>
      <c r="R37" s="382">
        <f>SUM(R7:R36)</f>
        <v>-1300</v>
      </c>
      <c r="S37" s="152"/>
    </row>
    <row r="38" spans="1:78" ht="14.25" customHeight="1" x14ac:dyDescent="0.2">
      <c r="A38" s="81" t="s">
        <v>27</v>
      </c>
      <c r="B38" s="81"/>
      <c r="C38" s="81"/>
      <c r="D38" s="81"/>
      <c r="E38" s="81"/>
      <c r="F38" s="81"/>
      <c r="G38" s="110"/>
    </row>
    <row r="39" spans="1:78" s="80" customFormat="1" ht="18" customHeight="1" x14ac:dyDescent="0.2">
      <c r="A39" s="482"/>
      <c r="B39" s="482"/>
      <c r="C39" s="482"/>
      <c r="D39" s="482"/>
      <c r="E39" s="482"/>
      <c r="F39" s="482"/>
      <c r="G39" s="482"/>
      <c r="H39" s="29"/>
      <c r="M39" s="135"/>
      <c r="N39" s="135"/>
      <c r="O39" s="135"/>
      <c r="P39" s="135"/>
      <c r="Q39" s="135"/>
      <c r="R39" s="135"/>
      <c r="BI39" s="90"/>
      <c r="BJ39" s="90"/>
      <c r="BK39" s="90"/>
      <c r="BL39" s="90"/>
      <c r="BM39" s="90"/>
      <c r="BN39" s="90"/>
      <c r="BO39" s="90"/>
      <c r="BP39" s="90"/>
      <c r="BQ39" s="90"/>
      <c r="BR39" s="90"/>
      <c r="BS39" s="90"/>
      <c r="BT39" s="90"/>
      <c r="BU39" s="90"/>
      <c r="BV39" s="90"/>
      <c r="BW39" s="90"/>
      <c r="BX39" s="90"/>
      <c r="BY39" s="90"/>
      <c r="BZ39" s="90"/>
    </row>
    <row r="40" spans="1:78" s="80" customFormat="1" ht="21.75" customHeight="1" x14ac:dyDescent="0.2">
      <c r="A40" s="482"/>
      <c r="B40" s="482"/>
      <c r="C40" s="482"/>
      <c r="D40" s="482"/>
      <c r="E40" s="482"/>
      <c r="F40" s="482"/>
      <c r="G40" s="482"/>
      <c r="H40" s="29"/>
      <c r="BI40" s="90"/>
      <c r="BJ40" s="90"/>
      <c r="BK40" s="90"/>
      <c r="BL40" s="90"/>
      <c r="BM40" s="90"/>
      <c r="BN40" s="90"/>
      <c r="BO40" s="90"/>
      <c r="BP40" s="90"/>
      <c r="BQ40" s="90"/>
      <c r="BR40" s="90"/>
      <c r="BS40" s="90"/>
      <c r="BT40" s="90"/>
      <c r="BU40" s="90"/>
      <c r="BV40" s="90"/>
      <c r="BW40" s="90"/>
      <c r="BX40" s="90"/>
      <c r="BY40" s="90"/>
      <c r="BZ40" s="90"/>
    </row>
    <row r="41" spans="1:78" s="80" customFormat="1" ht="26.25" customHeight="1" x14ac:dyDescent="0.2">
      <c r="F41" s="96"/>
      <c r="G41" s="29"/>
      <c r="H41" s="29"/>
      <c r="M41" s="135"/>
      <c r="N41" s="135"/>
      <c r="O41" s="135"/>
      <c r="P41" s="135"/>
      <c r="Q41" s="135"/>
      <c r="R41" s="135"/>
      <c r="S41" s="195" t="s">
        <v>176</v>
      </c>
      <c r="BI41" s="90"/>
      <c r="BJ41" s="90"/>
      <c r="BK41" s="90"/>
      <c r="BL41" s="90"/>
      <c r="BM41" s="90"/>
      <c r="BN41" s="90"/>
      <c r="BO41" s="90"/>
      <c r="BP41" s="90"/>
      <c r="BQ41" s="90"/>
      <c r="BR41" s="90"/>
      <c r="BS41" s="90"/>
      <c r="BT41" s="90"/>
      <c r="BU41" s="90"/>
      <c r="BV41" s="90"/>
      <c r="BW41" s="90"/>
      <c r="BX41" s="90"/>
      <c r="BY41" s="90"/>
      <c r="BZ41" s="90"/>
    </row>
    <row r="42" spans="1:78" s="80" customFormat="1" ht="13.5" customHeight="1" x14ac:dyDescent="0.2">
      <c r="F42" s="96"/>
      <c r="G42" s="29"/>
      <c r="H42" s="29"/>
      <c r="BI42" s="90"/>
      <c r="BJ42" s="90"/>
      <c r="BK42" s="90"/>
      <c r="BL42" s="90"/>
      <c r="BM42" s="90"/>
      <c r="BN42" s="90"/>
      <c r="BO42" s="90"/>
      <c r="BP42" s="90"/>
      <c r="BQ42" s="90"/>
      <c r="BR42" s="90"/>
      <c r="BS42" s="90"/>
      <c r="BT42" s="90"/>
      <c r="BU42" s="90"/>
      <c r="BV42" s="90"/>
      <c r="BW42" s="90"/>
      <c r="BX42" s="90"/>
      <c r="BY42" s="90"/>
      <c r="BZ42" s="90"/>
    </row>
    <row r="43" spans="1:78" s="80" customFormat="1" x14ac:dyDescent="0.2">
      <c r="F43" s="96"/>
      <c r="G43" s="29"/>
      <c r="H43" s="29"/>
      <c r="BI43" s="90"/>
      <c r="BJ43" s="90"/>
      <c r="BK43" s="90"/>
      <c r="BL43" s="90"/>
      <c r="BM43" s="90"/>
      <c r="BN43" s="90"/>
      <c r="BO43" s="90"/>
      <c r="BP43" s="90"/>
      <c r="BQ43" s="90"/>
      <c r="BR43" s="90"/>
      <c r="BS43" s="90"/>
      <c r="BT43" s="90"/>
      <c r="BU43" s="90"/>
      <c r="BV43" s="90"/>
      <c r="BW43" s="90"/>
      <c r="BX43" s="90"/>
      <c r="BY43" s="90"/>
      <c r="BZ43" s="90"/>
    </row>
    <row r="44" spans="1:78" s="80" customFormat="1" x14ac:dyDescent="0.2">
      <c r="G44" s="97"/>
      <c r="H44" s="97"/>
      <c r="BI44" s="90"/>
      <c r="BJ44" s="90"/>
      <c r="BK44" s="90"/>
      <c r="BL44" s="90"/>
      <c r="BM44" s="90"/>
      <c r="BN44" s="90"/>
      <c r="BO44" s="90"/>
      <c r="BP44" s="90"/>
      <c r="BQ44" s="90"/>
      <c r="BR44" s="90"/>
      <c r="BS44" s="90"/>
      <c r="BT44" s="90"/>
      <c r="BU44" s="90"/>
      <c r="BV44" s="90"/>
      <c r="BW44" s="90"/>
      <c r="BX44" s="90"/>
      <c r="BY44" s="90"/>
      <c r="BZ44" s="90"/>
    </row>
    <row r="45" spans="1:78" s="80" customFormat="1" ht="16.5" customHeight="1" x14ac:dyDescent="0.2">
      <c r="G45" s="97"/>
      <c r="H45" s="97"/>
      <c r="BI45" s="90"/>
      <c r="BJ45" s="90"/>
      <c r="BK45" s="90"/>
      <c r="BL45" s="90"/>
      <c r="BM45" s="90"/>
      <c r="BN45" s="90"/>
      <c r="BO45" s="90"/>
      <c r="BP45" s="90"/>
      <c r="BQ45" s="90"/>
      <c r="BR45" s="90"/>
      <c r="BS45" s="90"/>
      <c r="BT45" s="90"/>
      <c r="BU45" s="90"/>
      <c r="BV45" s="90"/>
      <c r="BW45" s="90"/>
      <c r="BX45" s="90"/>
      <c r="BY45" s="90"/>
      <c r="BZ45" s="90"/>
    </row>
    <row r="46" spans="1:78" s="80" customFormat="1" x14ac:dyDescent="0.2">
      <c r="G46" s="97"/>
      <c r="H46" s="97"/>
      <c r="BI46" s="90"/>
      <c r="BJ46" s="90"/>
      <c r="BK46" s="90"/>
      <c r="BL46" s="90"/>
      <c r="BM46" s="90"/>
      <c r="BN46" s="90"/>
      <c r="BO46" s="90"/>
      <c r="BP46" s="90"/>
      <c r="BQ46" s="90"/>
      <c r="BR46" s="90"/>
      <c r="BS46" s="90"/>
      <c r="BT46" s="90"/>
      <c r="BU46" s="90"/>
      <c r="BV46" s="90"/>
      <c r="BW46" s="90"/>
      <c r="BX46" s="90"/>
      <c r="BY46" s="90"/>
      <c r="BZ46" s="90"/>
    </row>
    <row r="47" spans="1:78" s="80" customFormat="1" x14ac:dyDescent="0.2">
      <c r="G47" s="97"/>
      <c r="H47" s="97"/>
      <c r="BI47" s="90"/>
      <c r="BJ47" s="90"/>
      <c r="BK47" s="90"/>
      <c r="BL47" s="90"/>
      <c r="BM47" s="90"/>
      <c r="BN47" s="90"/>
      <c r="BO47" s="90"/>
      <c r="BP47" s="90"/>
      <c r="BQ47" s="90"/>
      <c r="BR47" s="90"/>
      <c r="BS47" s="90"/>
      <c r="BT47" s="90"/>
      <c r="BU47" s="90"/>
      <c r="BV47" s="90"/>
      <c r="BW47" s="90"/>
      <c r="BX47" s="90"/>
      <c r="BY47" s="90"/>
      <c r="BZ47" s="90"/>
    </row>
    <row r="48" spans="1:78" s="80" customFormat="1" x14ac:dyDescent="0.2">
      <c r="G48" s="97"/>
      <c r="H48" s="97"/>
    </row>
    <row r="49" spans="7:8" s="80" customFormat="1" x14ac:dyDescent="0.2">
      <c r="G49" s="97"/>
      <c r="H49" s="97"/>
    </row>
    <row r="50" spans="7:8" s="80" customFormat="1" x14ac:dyDescent="0.2">
      <c r="G50" s="97"/>
      <c r="H50" s="97"/>
    </row>
    <row r="51" spans="7:8" s="80" customFormat="1" x14ac:dyDescent="0.2">
      <c r="G51" s="97"/>
      <c r="H51" s="97"/>
    </row>
    <row r="52" spans="7:8" s="80" customFormat="1" x14ac:dyDescent="0.2">
      <c r="G52" s="97"/>
      <c r="H52" s="97"/>
    </row>
    <row r="53" spans="7:8" s="80" customFormat="1" x14ac:dyDescent="0.2">
      <c r="G53" s="97"/>
      <c r="H53" s="97"/>
    </row>
    <row r="54" spans="7:8" s="80" customFormat="1" x14ac:dyDescent="0.2">
      <c r="G54" s="97"/>
      <c r="H54" s="97"/>
    </row>
    <row r="55" spans="7:8" s="80" customFormat="1" x14ac:dyDescent="0.2">
      <c r="G55" s="97"/>
      <c r="H55" s="97"/>
    </row>
    <row r="56" spans="7:8" s="80" customFormat="1" x14ac:dyDescent="0.2">
      <c r="G56" s="97"/>
      <c r="H56" s="97"/>
    </row>
    <row r="57" spans="7:8" s="80" customFormat="1" x14ac:dyDescent="0.2">
      <c r="G57" s="97"/>
      <c r="H57" s="97"/>
    </row>
    <row r="58" spans="7:8" s="80" customFormat="1" x14ac:dyDescent="0.2">
      <c r="G58" s="97"/>
      <c r="H58" s="97"/>
    </row>
    <row r="59" spans="7:8" s="80" customFormat="1" x14ac:dyDescent="0.2">
      <c r="G59" s="97"/>
      <c r="H59" s="97"/>
    </row>
    <row r="60" spans="7:8" s="80" customFormat="1" x14ac:dyDescent="0.2">
      <c r="G60" s="97"/>
      <c r="H60" s="97"/>
    </row>
    <row r="61" spans="7:8" s="80" customFormat="1" x14ac:dyDescent="0.2">
      <c r="G61" s="97"/>
      <c r="H61" s="97"/>
    </row>
    <row r="62" spans="7:8" s="80" customFormat="1" x14ac:dyDescent="0.2">
      <c r="G62" s="97"/>
      <c r="H62" s="97"/>
    </row>
    <row r="63" spans="7:8" s="80" customFormat="1" x14ac:dyDescent="0.2">
      <c r="G63" s="97"/>
      <c r="H63" s="97"/>
    </row>
    <row r="64" spans="7:8" s="80" customFormat="1" x14ac:dyDescent="0.2">
      <c r="G64" s="97"/>
      <c r="H64" s="97"/>
    </row>
    <row r="65" spans="7:8" s="80" customFormat="1" x14ac:dyDescent="0.2">
      <c r="G65" s="97"/>
      <c r="H65" s="97"/>
    </row>
    <row r="66" spans="7:8" s="80" customFormat="1" x14ac:dyDescent="0.2">
      <c r="G66" s="97"/>
      <c r="H66" s="97"/>
    </row>
    <row r="67" spans="7:8" s="80" customFormat="1" x14ac:dyDescent="0.2">
      <c r="G67" s="97"/>
      <c r="H67" s="97"/>
    </row>
    <row r="68" spans="7:8" s="80" customFormat="1" x14ac:dyDescent="0.2">
      <c r="G68" s="97"/>
      <c r="H68" s="97"/>
    </row>
    <row r="69" spans="7:8" s="80" customFormat="1" x14ac:dyDescent="0.2">
      <c r="G69" s="97"/>
      <c r="H69" s="97"/>
    </row>
    <row r="70" spans="7:8" s="80" customFormat="1" x14ac:dyDescent="0.2">
      <c r="G70" s="97"/>
      <c r="H70" s="97"/>
    </row>
    <row r="71" spans="7:8" s="80" customFormat="1" x14ac:dyDescent="0.2">
      <c r="G71" s="97"/>
      <c r="H71" s="97"/>
    </row>
    <row r="72" spans="7:8" s="80" customFormat="1" x14ac:dyDescent="0.2">
      <c r="G72" s="97"/>
      <c r="H72" s="97"/>
    </row>
    <row r="73" spans="7:8" s="80" customFormat="1" x14ac:dyDescent="0.2">
      <c r="G73" s="97"/>
      <c r="H73" s="97"/>
    </row>
    <row r="74" spans="7:8" s="80" customFormat="1" x14ac:dyDescent="0.2">
      <c r="G74" s="97"/>
      <c r="H74" s="97"/>
    </row>
    <row r="75" spans="7:8" s="80" customFormat="1" x14ac:dyDescent="0.2">
      <c r="G75" s="97"/>
      <c r="H75" s="97"/>
    </row>
    <row r="76" spans="7:8" s="80" customFormat="1" x14ac:dyDescent="0.2">
      <c r="G76" s="97"/>
      <c r="H76" s="97"/>
    </row>
    <row r="77" spans="7:8" s="80" customFormat="1" x14ac:dyDescent="0.2">
      <c r="G77" s="97"/>
      <c r="H77" s="97"/>
    </row>
    <row r="78" spans="7:8" s="80" customFormat="1" x14ac:dyDescent="0.2">
      <c r="G78" s="97"/>
      <c r="H78" s="97"/>
    </row>
    <row r="79" spans="7:8" s="80" customFormat="1" x14ac:dyDescent="0.2">
      <c r="G79" s="97"/>
      <c r="H79" s="97"/>
    </row>
    <row r="80" spans="7:8" x14ac:dyDescent="0.2">
      <c r="G80" s="98"/>
      <c r="H80" s="98"/>
    </row>
    <row r="81" spans="7:8" x14ac:dyDescent="0.2">
      <c r="G81" s="98"/>
      <c r="H81" s="98"/>
    </row>
    <row r="82" spans="7:8" x14ac:dyDescent="0.2">
      <c r="G82" s="98"/>
      <c r="H82" s="98"/>
    </row>
    <row r="83" spans="7:8" x14ac:dyDescent="0.2">
      <c r="G83" s="98"/>
      <c r="H83" s="98"/>
    </row>
    <row r="84" spans="7:8" x14ac:dyDescent="0.2">
      <c r="G84" s="98"/>
      <c r="H84" s="98"/>
    </row>
    <row r="85" spans="7:8" x14ac:dyDescent="0.2">
      <c r="G85" s="98"/>
      <c r="H85" s="98"/>
    </row>
    <row r="86" spans="7:8" x14ac:dyDescent="0.2">
      <c r="G86" s="98"/>
      <c r="H86" s="98"/>
    </row>
    <row r="87" spans="7:8" x14ac:dyDescent="0.2">
      <c r="G87" s="98"/>
      <c r="H87" s="98"/>
    </row>
    <row r="88" spans="7:8" x14ac:dyDescent="0.2">
      <c r="G88" s="98"/>
      <c r="H88" s="98"/>
    </row>
    <row r="89" spans="7:8" x14ac:dyDescent="0.2">
      <c r="G89" s="98"/>
      <c r="H89" s="98"/>
    </row>
    <row r="90" spans="7:8" x14ac:dyDescent="0.2">
      <c r="G90" s="98"/>
      <c r="H90" s="98"/>
    </row>
    <row r="91" spans="7:8" x14ac:dyDescent="0.2">
      <c r="G91" s="98"/>
      <c r="H91" s="98"/>
    </row>
    <row r="92" spans="7:8" x14ac:dyDescent="0.2">
      <c r="G92" s="98"/>
      <c r="H92" s="98"/>
    </row>
    <row r="93" spans="7:8" x14ac:dyDescent="0.2">
      <c r="G93" s="98"/>
      <c r="H93" s="98"/>
    </row>
    <row r="94" spans="7:8" x14ac:dyDescent="0.2">
      <c r="G94" s="98"/>
      <c r="H94" s="98"/>
    </row>
    <row r="95" spans="7:8" x14ac:dyDescent="0.2">
      <c r="G95" s="98"/>
      <c r="H95" s="98"/>
    </row>
    <row r="96" spans="7:8" x14ac:dyDescent="0.2">
      <c r="G96" s="98"/>
      <c r="H96" s="98"/>
    </row>
    <row r="97" spans="7:8" x14ac:dyDescent="0.2">
      <c r="G97" s="98"/>
      <c r="H97" s="98"/>
    </row>
    <row r="98" spans="7:8" x14ac:dyDescent="0.2">
      <c r="G98" s="98"/>
      <c r="H98" s="98"/>
    </row>
    <row r="99" spans="7:8" x14ac:dyDescent="0.2">
      <c r="G99" s="98"/>
      <c r="H99" s="98"/>
    </row>
    <row r="100" spans="7:8" x14ac:dyDescent="0.2">
      <c r="G100" s="98"/>
      <c r="H100" s="98"/>
    </row>
    <row r="101" spans="7:8" x14ac:dyDescent="0.2">
      <c r="G101" s="98"/>
      <c r="H101" s="98"/>
    </row>
    <row r="102" spans="7:8" x14ac:dyDescent="0.2">
      <c r="G102" s="98"/>
      <c r="H102" s="98"/>
    </row>
    <row r="103" spans="7:8" x14ac:dyDescent="0.2">
      <c r="G103" s="98"/>
      <c r="H103" s="98"/>
    </row>
    <row r="104" spans="7:8" x14ac:dyDescent="0.2">
      <c r="G104" s="98"/>
      <c r="H104" s="98"/>
    </row>
    <row r="105" spans="7:8" x14ac:dyDescent="0.2">
      <c r="G105" s="98"/>
      <c r="H105" s="98"/>
    </row>
    <row r="106" spans="7:8" x14ac:dyDescent="0.2">
      <c r="G106" s="98"/>
      <c r="H106" s="98"/>
    </row>
    <row r="107" spans="7:8" x14ac:dyDescent="0.2">
      <c r="G107" s="98"/>
      <c r="H107" s="98"/>
    </row>
    <row r="108" spans="7:8" x14ac:dyDescent="0.2">
      <c r="G108" s="98"/>
      <c r="H108" s="98"/>
    </row>
    <row r="109" spans="7:8" x14ac:dyDescent="0.2">
      <c r="G109" s="98"/>
      <c r="H109" s="98"/>
    </row>
    <row r="110" spans="7:8" x14ac:dyDescent="0.2">
      <c r="G110" s="98"/>
      <c r="H110" s="98"/>
    </row>
    <row r="111" spans="7:8" x14ac:dyDescent="0.2">
      <c r="G111" s="98"/>
      <c r="H111" s="98"/>
    </row>
    <row r="112" spans="7:8" x14ac:dyDescent="0.2">
      <c r="G112" s="98"/>
      <c r="H112" s="98"/>
    </row>
    <row r="113" spans="7:8" x14ac:dyDescent="0.2">
      <c r="G113" s="98"/>
      <c r="H113" s="98"/>
    </row>
    <row r="114" spans="7:8" x14ac:dyDescent="0.2">
      <c r="G114" s="98"/>
      <c r="H114" s="98"/>
    </row>
    <row r="115" spans="7:8" x14ac:dyDescent="0.2">
      <c r="G115" s="98"/>
      <c r="H115" s="98"/>
    </row>
    <row r="116" spans="7:8" x14ac:dyDescent="0.2">
      <c r="G116" s="98"/>
      <c r="H116" s="98"/>
    </row>
    <row r="117" spans="7:8" x14ac:dyDescent="0.2">
      <c r="G117" s="98"/>
      <c r="H117" s="98"/>
    </row>
    <row r="118" spans="7:8" x14ac:dyDescent="0.2">
      <c r="G118" s="98"/>
      <c r="H118" s="98"/>
    </row>
    <row r="119" spans="7:8" x14ac:dyDescent="0.2">
      <c r="G119" s="98"/>
      <c r="H119" s="98"/>
    </row>
    <row r="120" spans="7:8" x14ac:dyDescent="0.2">
      <c r="G120" s="98"/>
      <c r="H120" s="98"/>
    </row>
    <row r="121" spans="7:8" x14ac:dyDescent="0.2">
      <c r="G121" s="98"/>
      <c r="H121" s="98"/>
    </row>
    <row r="122" spans="7:8" x14ac:dyDescent="0.2">
      <c r="G122" s="98"/>
      <c r="H122" s="98"/>
    </row>
    <row r="123" spans="7:8" x14ac:dyDescent="0.2">
      <c r="G123" s="98"/>
      <c r="H123" s="98"/>
    </row>
    <row r="124" spans="7:8" x14ac:dyDescent="0.2">
      <c r="G124" s="98"/>
      <c r="H124" s="98"/>
    </row>
    <row r="125" spans="7:8" x14ac:dyDescent="0.2">
      <c r="G125" s="98"/>
      <c r="H125" s="98"/>
    </row>
    <row r="126" spans="7:8" x14ac:dyDescent="0.2">
      <c r="G126" s="98"/>
      <c r="H126" s="98"/>
    </row>
    <row r="127" spans="7:8" x14ac:dyDescent="0.2">
      <c r="G127" s="98"/>
      <c r="H127" s="98"/>
    </row>
    <row r="128" spans="7:8" x14ac:dyDescent="0.2">
      <c r="G128" s="98"/>
      <c r="H128" s="98"/>
    </row>
    <row r="129" spans="7:8" x14ac:dyDescent="0.2">
      <c r="G129" s="98"/>
      <c r="H129" s="98"/>
    </row>
    <row r="130" spans="7:8" x14ac:dyDescent="0.2">
      <c r="G130" s="98"/>
      <c r="H130" s="98"/>
    </row>
    <row r="131" spans="7:8" x14ac:dyDescent="0.2">
      <c r="G131" s="98"/>
      <c r="H131" s="98"/>
    </row>
    <row r="132" spans="7:8" x14ac:dyDescent="0.2">
      <c r="G132" s="98"/>
      <c r="H132" s="98"/>
    </row>
    <row r="133" spans="7:8" x14ac:dyDescent="0.2">
      <c r="G133" s="98"/>
      <c r="H133" s="98"/>
    </row>
    <row r="134" spans="7:8" x14ac:dyDescent="0.2">
      <c r="G134" s="98"/>
      <c r="H134" s="98"/>
    </row>
    <row r="135" spans="7:8" x14ac:dyDescent="0.2">
      <c r="G135" s="98"/>
      <c r="H135" s="98"/>
    </row>
    <row r="136" spans="7:8" x14ac:dyDescent="0.2">
      <c r="G136" s="98"/>
      <c r="H136" s="98"/>
    </row>
    <row r="137" spans="7:8" x14ac:dyDescent="0.2">
      <c r="G137" s="98"/>
      <c r="H137" s="98"/>
    </row>
    <row r="138" spans="7:8" x14ac:dyDescent="0.2">
      <c r="G138" s="98"/>
      <c r="H138" s="98"/>
    </row>
    <row r="139" spans="7:8" x14ac:dyDescent="0.2">
      <c r="G139" s="98"/>
      <c r="H139" s="98"/>
    </row>
    <row r="140" spans="7:8" x14ac:dyDescent="0.2">
      <c r="G140" s="98"/>
      <c r="H140" s="98"/>
    </row>
    <row r="141" spans="7:8" x14ac:dyDescent="0.2">
      <c r="G141" s="98"/>
      <c r="H141" s="98"/>
    </row>
    <row r="142" spans="7:8" x14ac:dyDescent="0.2">
      <c r="G142" s="98"/>
      <c r="H142" s="98"/>
    </row>
    <row r="143" spans="7:8" x14ac:dyDescent="0.2">
      <c r="G143" s="98"/>
      <c r="H143" s="98"/>
    </row>
    <row r="144" spans="7:8" x14ac:dyDescent="0.2">
      <c r="G144" s="98"/>
      <c r="H144" s="98"/>
    </row>
    <row r="145" spans="7:8" x14ac:dyDescent="0.2">
      <c r="G145" s="98"/>
      <c r="H145" s="98"/>
    </row>
    <row r="146" spans="7:8" x14ac:dyDescent="0.2">
      <c r="G146" s="98"/>
      <c r="H146" s="98"/>
    </row>
    <row r="147" spans="7:8" x14ac:dyDescent="0.2">
      <c r="G147" s="98"/>
      <c r="H147" s="98"/>
    </row>
    <row r="148" spans="7:8" x14ac:dyDescent="0.2">
      <c r="G148" s="98"/>
      <c r="H148" s="98"/>
    </row>
    <row r="149" spans="7:8" x14ac:dyDescent="0.2">
      <c r="G149" s="98"/>
      <c r="H149" s="98"/>
    </row>
    <row r="150" spans="7:8" x14ac:dyDescent="0.2">
      <c r="G150" s="98"/>
      <c r="H150" s="98"/>
    </row>
    <row r="151" spans="7:8" x14ac:dyDescent="0.2">
      <c r="G151" s="98"/>
      <c r="H151" s="98"/>
    </row>
    <row r="152" spans="7:8" x14ac:dyDescent="0.2">
      <c r="G152" s="98"/>
      <c r="H152" s="98"/>
    </row>
    <row r="153" spans="7:8" x14ac:dyDescent="0.2">
      <c r="G153" s="98"/>
      <c r="H153" s="98"/>
    </row>
    <row r="154" spans="7:8" x14ac:dyDescent="0.2">
      <c r="G154" s="98"/>
      <c r="H154" s="98"/>
    </row>
    <row r="155" spans="7:8" x14ac:dyDescent="0.2">
      <c r="G155" s="98"/>
      <c r="H155" s="98"/>
    </row>
    <row r="156" spans="7:8" x14ac:dyDescent="0.2">
      <c r="G156" s="98"/>
      <c r="H156" s="98"/>
    </row>
    <row r="157" spans="7:8" x14ac:dyDescent="0.2">
      <c r="G157" s="98"/>
      <c r="H157" s="98"/>
    </row>
    <row r="158" spans="7:8" x14ac:dyDescent="0.2">
      <c r="G158" s="98"/>
      <c r="H158" s="98"/>
    </row>
    <row r="159" spans="7:8" x14ac:dyDescent="0.2">
      <c r="G159" s="98"/>
      <c r="H159" s="98"/>
    </row>
    <row r="160" spans="7:8" x14ac:dyDescent="0.2">
      <c r="G160" s="98"/>
      <c r="H160" s="98"/>
    </row>
    <row r="161" spans="7:8" x14ac:dyDescent="0.2">
      <c r="G161" s="98"/>
      <c r="H161" s="98"/>
    </row>
    <row r="162" spans="7:8" x14ac:dyDescent="0.2">
      <c r="G162" s="98"/>
      <c r="H162" s="98"/>
    </row>
    <row r="163" spans="7:8" x14ac:dyDescent="0.2">
      <c r="G163" s="98"/>
      <c r="H163" s="98"/>
    </row>
    <row r="164" spans="7:8" x14ac:dyDescent="0.2">
      <c r="G164" s="98"/>
      <c r="H164" s="98"/>
    </row>
    <row r="165" spans="7:8" x14ac:dyDescent="0.2">
      <c r="G165" s="98"/>
      <c r="H165" s="98"/>
    </row>
    <row r="166" spans="7:8" x14ac:dyDescent="0.2">
      <c r="G166" s="98"/>
      <c r="H166" s="98"/>
    </row>
    <row r="167" spans="7:8" x14ac:dyDescent="0.2">
      <c r="G167" s="98"/>
      <c r="H167" s="98"/>
    </row>
    <row r="168" spans="7:8" x14ac:dyDescent="0.2">
      <c r="G168" s="98"/>
      <c r="H168" s="98"/>
    </row>
    <row r="169" spans="7:8" x14ac:dyDescent="0.2">
      <c r="G169" s="98"/>
      <c r="H169" s="98"/>
    </row>
    <row r="170" spans="7:8" x14ac:dyDescent="0.2">
      <c r="G170" s="98"/>
      <c r="H170" s="98"/>
    </row>
    <row r="171" spans="7:8" x14ac:dyDescent="0.2">
      <c r="G171" s="98"/>
      <c r="H171" s="98"/>
    </row>
    <row r="172" spans="7:8" x14ac:dyDescent="0.2">
      <c r="G172" s="98"/>
      <c r="H172" s="98"/>
    </row>
    <row r="173" spans="7:8" x14ac:dyDescent="0.2">
      <c r="G173" s="98"/>
      <c r="H173" s="98"/>
    </row>
    <row r="174" spans="7:8" x14ac:dyDescent="0.2">
      <c r="G174" s="98"/>
      <c r="H174" s="98"/>
    </row>
    <row r="175" spans="7:8" x14ac:dyDescent="0.2">
      <c r="G175" s="98"/>
      <c r="H175" s="98"/>
    </row>
    <row r="176" spans="7:8" x14ac:dyDescent="0.2">
      <c r="G176" s="98"/>
      <c r="H176" s="98"/>
    </row>
    <row r="177" spans="7:8" x14ac:dyDescent="0.2">
      <c r="G177" s="98"/>
      <c r="H177" s="98"/>
    </row>
    <row r="178" spans="7:8" x14ac:dyDescent="0.2">
      <c r="G178" s="98"/>
      <c r="H178" s="98"/>
    </row>
    <row r="179" spans="7:8" x14ac:dyDescent="0.2">
      <c r="G179" s="98"/>
      <c r="H179" s="98"/>
    </row>
    <row r="180" spans="7:8" x14ac:dyDescent="0.2">
      <c r="G180" s="98"/>
      <c r="H180" s="98"/>
    </row>
    <row r="181" spans="7:8" x14ac:dyDescent="0.2">
      <c r="G181" s="98"/>
      <c r="H181" s="98"/>
    </row>
    <row r="182" spans="7:8" x14ac:dyDescent="0.2">
      <c r="G182" s="98"/>
      <c r="H182" s="98"/>
    </row>
    <row r="183" spans="7:8" x14ac:dyDescent="0.2">
      <c r="G183" s="98"/>
      <c r="H183" s="98"/>
    </row>
    <row r="184" spans="7:8" x14ac:dyDescent="0.2">
      <c r="G184" s="98"/>
      <c r="H184" s="98"/>
    </row>
    <row r="185" spans="7:8" x14ac:dyDescent="0.2">
      <c r="G185" s="98"/>
      <c r="H185" s="98"/>
    </row>
    <row r="186" spans="7:8" x14ac:dyDescent="0.2">
      <c r="G186" s="98"/>
      <c r="H186" s="98"/>
    </row>
    <row r="187" spans="7:8" x14ac:dyDescent="0.2">
      <c r="G187" s="98"/>
      <c r="H187" s="98"/>
    </row>
    <row r="188" spans="7:8" x14ac:dyDescent="0.2">
      <c r="G188" s="98"/>
      <c r="H188" s="98"/>
    </row>
    <row r="189" spans="7:8" x14ac:dyDescent="0.2">
      <c r="G189" s="98"/>
      <c r="H189" s="98"/>
    </row>
    <row r="190" spans="7:8" x14ac:dyDescent="0.2">
      <c r="G190" s="98"/>
      <c r="H190" s="98"/>
    </row>
    <row r="191" spans="7:8" x14ac:dyDescent="0.2">
      <c r="G191" s="98"/>
      <c r="H191" s="98"/>
    </row>
    <row r="192" spans="7:8" x14ac:dyDescent="0.2">
      <c r="G192" s="98"/>
      <c r="H192" s="98"/>
    </row>
    <row r="193" spans="7:8" x14ac:dyDescent="0.2">
      <c r="G193" s="98"/>
      <c r="H193" s="98"/>
    </row>
    <row r="194" spans="7:8" x14ac:dyDescent="0.2">
      <c r="G194" s="98"/>
      <c r="H194" s="98"/>
    </row>
    <row r="195" spans="7:8" x14ac:dyDescent="0.2">
      <c r="G195" s="98"/>
      <c r="H195" s="98"/>
    </row>
    <row r="196" spans="7:8" x14ac:dyDescent="0.2">
      <c r="G196" s="98"/>
      <c r="H196" s="98"/>
    </row>
    <row r="197" spans="7:8" x14ac:dyDescent="0.2">
      <c r="G197" s="98"/>
      <c r="H197" s="98"/>
    </row>
    <row r="198" spans="7:8" x14ac:dyDescent="0.2">
      <c r="G198" s="98"/>
      <c r="H198" s="98"/>
    </row>
    <row r="199" spans="7:8" x14ac:dyDescent="0.2">
      <c r="G199" s="98"/>
      <c r="H199" s="98"/>
    </row>
    <row r="200" spans="7:8" x14ac:dyDescent="0.2">
      <c r="G200" s="98"/>
      <c r="H200" s="98"/>
    </row>
    <row r="201" spans="7:8" x14ac:dyDescent="0.2">
      <c r="G201" s="98"/>
      <c r="H201" s="98"/>
    </row>
    <row r="202" spans="7:8" x14ac:dyDescent="0.2">
      <c r="G202" s="98"/>
      <c r="H202" s="98"/>
    </row>
    <row r="203" spans="7:8" x14ac:dyDescent="0.2">
      <c r="G203" s="98"/>
      <c r="H203" s="98"/>
    </row>
    <row r="204" spans="7:8" x14ac:dyDescent="0.2">
      <c r="G204" s="98"/>
      <c r="H204" s="98"/>
    </row>
    <row r="205" spans="7:8" x14ac:dyDescent="0.2">
      <c r="G205" s="98"/>
      <c r="H205" s="98"/>
    </row>
    <row r="206" spans="7:8" x14ac:dyDescent="0.2">
      <c r="G206" s="98"/>
      <c r="H206" s="98"/>
    </row>
    <row r="207" spans="7:8" x14ac:dyDescent="0.2">
      <c r="G207" s="98"/>
      <c r="H207" s="98"/>
    </row>
    <row r="208" spans="7:8" x14ac:dyDescent="0.2">
      <c r="G208" s="98"/>
      <c r="H208" s="98"/>
    </row>
    <row r="209" spans="7:8" x14ac:dyDescent="0.2">
      <c r="G209" s="98"/>
      <c r="H209" s="98"/>
    </row>
    <row r="210" spans="7:8" x14ac:dyDescent="0.2">
      <c r="G210" s="98"/>
      <c r="H210" s="98"/>
    </row>
    <row r="211" spans="7:8" x14ac:dyDescent="0.2">
      <c r="G211" s="98"/>
      <c r="H211" s="98"/>
    </row>
    <row r="212" spans="7:8" x14ac:dyDescent="0.2">
      <c r="G212" s="98"/>
      <c r="H212" s="98"/>
    </row>
    <row r="213" spans="7:8" x14ac:dyDescent="0.2">
      <c r="G213" s="98"/>
      <c r="H213" s="98"/>
    </row>
    <row r="214" spans="7:8" x14ac:dyDescent="0.2">
      <c r="G214" s="98"/>
      <c r="H214" s="98"/>
    </row>
    <row r="215" spans="7:8" x14ac:dyDescent="0.2">
      <c r="G215" s="98"/>
      <c r="H215" s="98"/>
    </row>
    <row r="216" spans="7:8" x14ac:dyDescent="0.2">
      <c r="G216" s="98"/>
      <c r="H216" s="98"/>
    </row>
    <row r="217" spans="7:8" x14ac:dyDescent="0.2">
      <c r="G217" s="98"/>
      <c r="H217" s="98"/>
    </row>
    <row r="218" spans="7:8" x14ac:dyDescent="0.2">
      <c r="G218" s="98"/>
      <c r="H218" s="98"/>
    </row>
    <row r="219" spans="7:8" x14ac:dyDescent="0.2">
      <c r="G219" s="98"/>
      <c r="H219" s="98"/>
    </row>
    <row r="220" spans="7:8" x14ac:dyDescent="0.2">
      <c r="G220" s="98"/>
      <c r="H220" s="98"/>
    </row>
    <row r="221" spans="7:8" x14ac:dyDescent="0.2">
      <c r="G221" s="98"/>
      <c r="H221" s="98"/>
    </row>
    <row r="222" spans="7:8" x14ac:dyDescent="0.2">
      <c r="G222" s="98"/>
      <c r="H222" s="98"/>
    </row>
    <row r="223" spans="7:8" x14ac:dyDescent="0.2">
      <c r="G223" s="98"/>
      <c r="H223" s="98"/>
    </row>
    <row r="224" spans="7:8" x14ac:dyDescent="0.2">
      <c r="G224" s="98"/>
      <c r="H224" s="98"/>
    </row>
    <row r="225" spans="7:8" x14ac:dyDescent="0.2">
      <c r="G225" s="98"/>
      <c r="H225" s="98"/>
    </row>
    <row r="226" spans="7:8" x14ac:dyDescent="0.2">
      <c r="G226" s="98"/>
      <c r="H226" s="98"/>
    </row>
    <row r="227" spans="7:8" x14ac:dyDescent="0.2">
      <c r="G227" s="98"/>
      <c r="H227" s="98"/>
    </row>
    <row r="228" spans="7:8" x14ac:dyDescent="0.2">
      <c r="G228" s="98"/>
      <c r="H228" s="98"/>
    </row>
    <row r="229" spans="7:8" x14ac:dyDescent="0.2">
      <c r="G229" s="98"/>
      <c r="H229" s="98"/>
    </row>
    <row r="230" spans="7:8" x14ac:dyDescent="0.2">
      <c r="G230" s="98"/>
      <c r="H230" s="98"/>
    </row>
    <row r="231" spans="7:8" x14ac:dyDescent="0.2">
      <c r="G231" s="98"/>
      <c r="H231" s="98"/>
    </row>
    <row r="232" spans="7:8" x14ac:dyDescent="0.2">
      <c r="G232" s="98"/>
      <c r="H232" s="98"/>
    </row>
    <row r="233" spans="7:8" x14ac:dyDescent="0.2">
      <c r="G233" s="98"/>
      <c r="H233" s="98"/>
    </row>
    <row r="234" spans="7:8" x14ac:dyDescent="0.2">
      <c r="G234" s="98"/>
      <c r="H234" s="98"/>
    </row>
    <row r="235" spans="7:8" x14ac:dyDescent="0.2">
      <c r="G235" s="98"/>
      <c r="H235" s="98"/>
    </row>
    <row r="236" spans="7:8" x14ac:dyDescent="0.2">
      <c r="G236" s="98"/>
      <c r="H236" s="98"/>
    </row>
    <row r="237" spans="7:8" x14ac:dyDescent="0.2">
      <c r="G237" s="98"/>
      <c r="H237" s="98"/>
    </row>
    <row r="238" spans="7:8" x14ac:dyDescent="0.2">
      <c r="G238" s="98"/>
      <c r="H238" s="98"/>
    </row>
    <row r="239" spans="7:8" x14ac:dyDescent="0.2">
      <c r="G239" s="98"/>
      <c r="H239" s="98"/>
    </row>
    <row r="240" spans="7:8" x14ac:dyDescent="0.2">
      <c r="G240" s="98"/>
      <c r="H240" s="98"/>
    </row>
    <row r="241" spans="7:8" x14ac:dyDescent="0.2">
      <c r="G241" s="98"/>
      <c r="H241" s="98"/>
    </row>
    <row r="242" spans="7:8" x14ac:dyDescent="0.2">
      <c r="G242" s="98"/>
      <c r="H242" s="98"/>
    </row>
    <row r="243" spans="7:8" x14ac:dyDescent="0.2">
      <c r="G243" s="98"/>
      <c r="H243" s="98"/>
    </row>
    <row r="244" spans="7:8" x14ac:dyDescent="0.2">
      <c r="G244" s="98"/>
      <c r="H244" s="98"/>
    </row>
    <row r="245" spans="7:8" x14ac:dyDescent="0.2">
      <c r="G245" s="98"/>
      <c r="H245" s="98"/>
    </row>
    <row r="246" spans="7:8" x14ac:dyDescent="0.2">
      <c r="G246" s="98"/>
      <c r="H246" s="98"/>
    </row>
    <row r="247" spans="7:8" x14ac:dyDescent="0.2">
      <c r="G247" s="98"/>
      <c r="H247" s="98"/>
    </row>
    <row r="248" spans="7:8" x14ac:dyDescent="0.2">
      <c r="G248" s="98"/>
      <c r="H248" s="98"/>
    </row>
    <row r="249" spans="7:8" x14ac:dyDescent="0.2">
      <c r="G249" s="98"/>
      <c r="H249" s="98"/>
    </row>
    <row r="250" spans="7:8" x14ac:dyDescent="0.2">
      <c r="G250" s="98"/>
      <c r="H250" s="98"/>
    </row>
    <row r="251" spans="7:8" x14ac:dyDescent="0.2">
      <c r="G251" s="98"/>
      <c r="H251" s="98"/>
    </row>
    <row r="252" spans="7:8" x14ac:dyDescent="0.2">
      <c r="G252" s="98"/>
      <c r="H252" s="98"/>
    </row>
    <row r="253" spans="7:8" x14ac:dyDescent="0.2">
      <c r="G253" s="98"/>
      <c r="H253" s="98"/>
    </row>
    <row r="254" spans="7:8" x14ac:dyDescent="0.2">
      <c r="G254" s="98"/>
      <c r="H254" s="98"/>
    </row>
    <row r="255" spans="7:8" x14ac:dyDescent="0.2">
      <c r="G255" s="98"/>
      <c r="H255" s="98"/>
    </row>
    <row r="256" spans="7:8" x14ac:dyDescent="0.2">
      <c r="G256" s="98"/>
      <c r="H256" s="98"/>
    </row>
    <row r="257" spans="7:8" x14ac:dyDescent="0.2">
      <c r="G257" s="98"/>
      <c r="H257" s="98"/>
    </row>
    <row r="258" spans="7:8" x14ac:dyDescent="0.2">
      <c r="G258" s="98"/>
      <c r="H258" s="98"/>
    </row>
    <row r="259" spans="7:8" x14ac:dyDescent="0.2">
      <c r="G259" s="98"/>
      <c r="H259" s="98"/>
    </row>
    <row r="260" spans="7:8" x14ac:dyDescent="0.2">
      <c r="G260" s="98"/>
      <c r="H260" s="98"/>
    </row>
    <row r="261" spans="7:8" x14ac:dyDescent="0.2">
      <c r="G261" s="98"/>
      <c r="H261" s="98"/>
    </row>
    <row r="262" spans="7:8" x14ac:dyDescent="0.2">
      <c r="G262" s="98"/>
      <c r="H262" s="98"/>
    </row>
    <row r="263" spans="7:8" x14ac:dyDescent="0.2">
      <c r="G263" s="98"/>
      <c r="H263" s="98"/>
    </row>
    <row r="264" spans="7:8" x14ac:dyDescent="0.2">
      <c r="G264" s="98"/>
      <c r="H264" s="98"/>
    </row>
    <row r="265" spans="7:8" x14ac:dyDescent="0.2">
      <c r="G265" s="98"/>
      <c r="H265" s="98"/>
    </row>
    <row r="266" spans="7:8" x14ac:dyDescent="0.2">
      <c r="G266" s="98"/>
      <c r="H266" s="98"/>
    </row>
    <row r="267" spans="7:8" x14ac:dyDescent="0.2">
      <c r="G267" s="98"/>
      <c r="H267" s="98"/>
    </row>
    <row r="268" spans="7:8" x14ac:dyDescent="0.2">
      <c r="G268" s="98"/>
      <c r="H268" s="98"/>
    </row>
    <row r="269" spans="7:8" x14ac:dyDescent="0.2">
      <c r="G269" s="98"/>
      <c r="H269" s="98"/>
    </row>
    <row r="270" spans="7:8" x14ac:dyDescent="0.2">
      <c r="G270" s="98"/>
      <c r="H270" s="98"/>
    </row>
    <row r="271" spans="7:8" x14ac:dyDescent="0.2">
      <c r="G271" s="98"/>
      <c r="H271" s="98"/>
    </row>
    <row r="272" spans="7:8" x14ac:dyDescent="0.2">
      <c r="G272" s="98"/>
      <c r="H272" s="98"/>
    </row>
    <row r="273" spans="7:8" x14ac:dyDescent="0.2">
      <c r="G273" s="98"/>
      <c r="H273" s="98"/>
    </row>
    <row r="274" spans="7:8" x14ac:dyDescent="0.2">
      <c r="G274" s="98"/>
      <c r="H274" s="98"/>
    </row>
    <row r="275" spans="7:8" x14ac:dyDescent="0.2">
      <c r="G275" s="98"/>
      <c r="H275" s="98"/>
    </row>
    <row r="276" spans="7:8" x14ac:dyDescent="0.2">
      <c r="G276" s="98"/>
      <c r="H276" s="98"/>
    </row>
    <row r="277" spans="7:8" x14ac:dyDescent="0.2">
      <c r="G277" s="98"/>
      <c r="H277" s="98"/>
    </row>
    <row r="278" spans="7:8" x14ac:dyDescent="0.2">
      <c r="G278" s="98"/>
      <c r="H278" s="98"/>
    </row>
    <row r="279" spans="7:8" x14ac:dyDescent="0.2">
      <c r="G279" s="98"/>
      <c r="H279" s="98"/>
    </row>
    <row r="280" spans="7:8" x14ac:dyDescent="0.2">
      <c r="G280" s="98"/>
      <c r="H280" s="98"/>
    </row>
    <row r="281" spans="7:8" x14ac:dyDescent="0.2">
      <c r="G281" s="98"/>
      <c r="H281" s="98"/>
    </row>
    <row r="282" spans="7:8" x14ac:dyDescent="0.2">
      <c r="G282" s="98"/>
      <c r="H282" s="98"/>
    </row>
    <row r="283" spans="7:8" x14ac:dyDescent="0.2">
      <c r="G283" s="98"/>
      <c r="H283" s="98"/>
    </row>
    <row r="284" spans="7:8" x14ac:dyDescent="0.2">
      <c r="G284" s="98"/>
      <c r="H284" s="98"/>
    </row>
    <row r="285" spans="7:8" x14ac:dyDescent="0.2">
      <c r="G285" s="98"/>
      <c r="H285" s="98"/>
    </row>
    <row r="286" spans="7:8" x14ac:dyDescent="0.2">
      <c r="G286" s="98"/>
      <c r="H286" s="98"/>
    </row>
    <row r="287" spans="7:8" x14ac:dyDescent="0.2">
      <c r="G287" s="98"/>
      <c r="H287" s="98"/>
    </row>
    <row r="288" spans="7:8" x14ac:dyDescent="0.2">
      <c r="G288" s="98"/>
      <c r="H288" s="98"/>
    </row>
    <row r="289" spans="7:8" x14ac:dyDescent="0.2">
      <c r="G289" s="98"/>
      <c r="H289" s="98"/>
    </row>
    <row r="290" spans="7:8" x14ac:dyDescent="0.2">
      <c r="G290" s="98"/>
      <c r="H290" s="98"/>
    </row>
    <row r="291" spans="7:8" x14ac:dyDescent="0.2">
      <c r="G291" s="98"/>
      <c r="H291" s="98"/>
    </row>
    <row r="292" spans="7:8" x14ac:dyDescent="0.2">
      <c r="G292" s="98"/>
      <c r="H292" s="98"/>
    </row>
    <row r="293" spans="7:8" x14ac:dyDescent="0.2">
      <c r="G293" s="98"/>
      <c r="H293" s="98"/>
    </row>
    <row r="294" spans="7:8" x14ac:dyDescent="0.2">
      <c r="G294" s="98"/>
      <c r="H294" s="98"/>
    </row>
    <row r="295" spans="7:8" x14ac:dyDescent="0.2">
      <c r="G295" s="98"/>
      <c r="H295" s="98"/>
    </row>
    <row r="296" spans="7:8" x14ac:dyDescent="0.2">
      <c r="G296" s="98"/>
      <c r="H296" s="98"/>
    </row>
    <row r="297" spans="7:8" x14ac:dyDescent="0.2">
      <c r="G297" s="98"/>
      <c r="H297" s="98"/>
    </row>
    <row r="298" spans="7:8" x14ac:dyDescent="0.2">
      <c r="G298" s="98"/>
      <c r="H298" s="98"/>
    </row>
    <row r="299" spans="7:8" x14ac:dyDescent="0.2">
      <c r="G299" s="98"/>
      <c r="H299" s="98"/>
    </row>
    <row r="300" spans="7:8" x14ac:dyDescent="0.2">
      <c r="G300" s="98"/>
      <c r="H300" s="98"/>
    </row>
    <row r="301" spans="7:8" x14ac:dyDescent="0.2">
      <c r="G301" s="98"/>
      <c r="H301" s="98"/>
    </row>
    <row r="302" spans="7:8" x14ac:dyDescent="0.2">
      <c r="G302" s="98"/>
      <c r="H302" s="98"/>
    </row>
    <row r="303" spans="7:8" x14ac:dyDescent="0.2">
      <c r="G303" s="98"/>
      <c r="H303" s="98"/>
    </row>
    <row r="304" spans="7:8" x14ac:dyDescent="0.2">
      <c r="G304" s="98"/>
      <c r="H304" s="98"/>
    </row>
    <row r="305" spans="7:8" x14ac:dyDescent="0.2">
      <c r="G305" s="98"/>
      <c r="H305" s="98"/>
    </row>
    <row r="306" spans="7:8" x14ac:dyDescent="0.2">
      <c r="G306" s="98"/>
      <c r="H306" s="98"/>
    </row>
    <row r="307" spans="7:8" x14ac:dyDescent="0.2">
      <c r="G307" s="98"/>
      <c r="H307" s="98"/>
    </row>
    <row r="308" spans="7:8" x14ac:dyDescent="0.2">
      <c r="G308" s="98"/>
      <c r="H308" s="98"/>
    </row>
    <row r="309" spans="7:8" x14ac:dyDescent="0.2">
      <c r="G309" s="98"/>
      <c r="H309" s="98"/>
    </row>
    <row r="310" spans="7:8" x14ac:dyDescent="0.2">
      <c r="G310" s="98"/>
      <c r="H310" s="98"/>
    </row>
    <row r="311" spans="7:8" x14ac:dyDescent="0.2">
      <c r="G311" s="98"/>
      <c r="H311" s="98"/>
    </row>
    <row r="312" spans="7:8" x14ac:dyDescent="0.2">
      <c r="G312" s="98"/>
      <c r="H312" s="98"/>
    </row>
    <row r="313" spans="7:8" x14ac:dyDescent="0.2">
      <c r="G313" s="98"/>
      <c r="H313" s="98"/>
    </row>
    <row r="314" spans="7:8" x14ac:dyDescent="0.2">
      <c r="G314" s="98"/>
      <c r="H314" s="98"/>
    </row>
    <row r="315" spans="7:8" x14ac:dyDescent="0.2">
      <c r="G315" s="98"/>
      <c r="H315" s="98"/>
    </row>
    <row r="316" spans="7:8" x14ac:dyDescent="0.2">
      <c r="G316" s="98"/>
      <c r="H316" s="98"/>
    </row>
    <row r="317" spans="7:8" x14ac:dyDescent="0.2">
      <c r="G317" s="98"/>
      <c r="H317" s="98"/>
    </row>
    <row r="318" spans="7:8" x14ac:dyDescent="0.2">
      <c r="G318" s="98"/>
      <c r="H318" s="98"/>
    </row>
    <row r="319" spans="7:8" x14ac:dyDescent="0.2">
      <c r="G319" s="98"/>
      <c r="H319" s="98"/>
    </row>
    <row r="320" spans="7:8" x14ac:dyDescent="0.2">
      <c r="G320" s="98"/>
      <c r="H320" s="98"/>
    </row>
    <row r="321" spans="7:8" x14ac:dyDescent="0.2">
      <c r="G321" s="98"/>
      <c r="H321" s="98"/>
    </row>
    <row r="322" spans="7:8" x14ac:dyDescent="0.2">
      <c r="G322" s="98"/>
      <c r="H322" s="98"/>
    </row>
    <row r="323" spans="7:8" x14ac:dyDescent="0.2">
      <c r="G323" s="98"/>
      <c r="H323" s="98"/>
    </row>
    <row r="324" spans="7:8" x14ac:dyDescent="0.2">
      <c r="G324" s="98"/>
      <c r="H324" s="98"/>
    </row>
    <row r="325" spans="7:8" x14ac:dyDescent="0.2">
      <c r="G325" s="98"/>
      <c r="H325" s="98"/>
    </row>
    <row r="326" spans="7:8" x14ac:dyDescent="0.2">
      <c r="G326" s="98"/>
      <c r="H326" s="98"/>
    </row>
    <row r="327" spans="7:8" x14ac:dyDescent="0.2">
      <c r="G327" s="98"/>
      <c r="H327" s="98"/>
    </row>
    <row r="328" spans="7:8" x14ac:dyDescent="0.2">
      <c r="G328" s="98"/>
      <c r="H328" s="98"/>
    </row>
    <row r="329" spans="7:8" x14ac:dyDescent="0.2">
      <c r="G329" s="98"/>
      <c r="H329" s="98"/>
    </row>
    <row r="330" spans="7:8" x14ac:dyDescent="0.2">
      <c r="G330" s="98"/>
      <c r="H330" s="98"/>
    </row>
    <row r="331" spans="7:8" x14ac:dyDescent="0.2">
      <c r="G331" s="98"/>
      <c r="H331" s="98"/>
    </row>
    <row r="332" spans="7:8" x14ac:dyDescent="0.2">
      <c r="G332" s="98"/>
      <c r="H332" s="98"/>
    </row>
    <row r="333" spans="7:8" x14ac:dyDescent="0.2">
      <c r="G333" s="98"/>
      <c r="H333" s="98"/>
    </row>
    <row r="334" spans="7:8" x14ac:dyDescent="0.2">
      <c r="G334" s="98"/>
      <c r="H334" s="98"/>
    </row>
    <row r="335" spans="7:8" x14ac:dyDescent="0.2">
      <c r="G335" s="98"/>
      <c r="H335" s="98"/>
    </row>
    <row r="336" spans="7:8" x14ac:dyDescent="0.2">
      <c r="G336" s="98"/>
      <c r="H336" s="98"/>
    </row>
    <row r="337" spans="7:8" x14ac:dyDescent="0.2">
      <c r="G337" s="98"/>
      <c r="H337" s="98"/>
    </row>
    <row r="338" spans="7:8" x14ac:dyDescent="0.2">
      <c r="G338" s="98"/>
      <c r="H338" s="98"/>
    </row>
    <row r="339" spans="7:8" x14ac:dyDescent="0.2">
      <c r="G339" s="98"/>
      <c r="H339" s="98"/>
    </row>
    <row r="340" spans="7:8" x14ac:dyDescent="0.2">
      <c r="G340" s="98"/>
      <c r="H340" s="98"/>
    </row>
    <row r="341" spans="7:8" x14ac:dyDescent="0.2">
      <c r="G341" s="98"/>
      <c r="H341" s="98"/>
    </row>
    <row r="342" spans="7:8" x14ac:dyDescent="0.2">
      <c r="G342" s="98"/>
      <c r="H342" s="98"/>
    </row>
    <row r="343" spans="7:8" x14ac:dyDescent="0.2">
      <c r="G343" s="98"/>
      <c r="H343" s="98"/>
    </row>
    <row r="344" spans="7:8" x14ac:dyDescent="0.2">
      <c r="G344" s="98"/>
      <c r="H344" s="98"/>
    </row>
    <row r="345" spans="7:8" x14ac:dyDescent="0.2">
      <c r="G345" s="98"/>
      <c r="H345" s="98"/>
    </row>
    <row r="346" spans="7:8" x14ac:dyDescent="0.2">
      <c r="G346" s="98"/>
      <c r="H346" s="98"/>
    </row>
    <row r="347" spans="7:8" x14ac:dyDescent="0.2">
      <c r="G347" s="98"/>
      <c r="H347" s="98"/>
    </row>
    <row r="348" spans="7:8" x14ac:dyDescent="0.2">
      <c r="G348" s="98"/>
      <c r="H348" s="98"/>
    </row>
    <row r="349" spans="7:8" x14ac:dyDescent="0.2">
      <c r="G349" s="98"/>
      <c r="H349" s="98"/>
    </row>
    <row r="350" spans="7:8" x14ac:dyDescent="0.2">
      <c r="G350" s="98"/>
      <c r="H350" s="98"/>
    </row>
    <row r="351" spans="7:8" x14ac:dyDescent="0.2">
      <c r="G351" s="98"/>
      <c r="H351" s="98"/>
    </row>
    <row r="352" spans="7:8" x14ac:dyDescent="0.2">
      <c r="G352" s="98"/>
      <c r="H352" s="98"/>
    </row>
    <row r="353" spans="7:8" x14ac:dyDescent="0.2">
      <c r="G353" s="98"/>
      <c r="H353" s="98"/>
    </row>
    <row r="354" spans="7:8" x14ac:dyDescent="0.2">
      <c r="G354" s="98"/>
      <c r="H354" s="98"/>
    </row>
    <row r="355" spans="7:8" x14ac:dyDescent="0.2">
      <c r="G355" s="98"/>
      <c r="H355" s="98"/>
    </row>
    <row r="356" spans="7:8" x14ac:dyDescent="0.2">
      <c r="G356" s="98"/>
      <c r="H356" s="98"/>
    </row>
    <row r="357" spans="7:8" x14ac:dyDescent="0.2">
      <c r="G357" s="98"/>
      <c r="H357" s="98"/>
    </row>
    <row r="358" spans="7:8" x14ac:dyDescent="0.2">
      <c r="G358" s="98"/>
      <c r="H358" s="98"/>
    </row>
    <row r="359" spans="7:8" x14ac:dyDescent="0.2">
      <c r="G359" s="98"/>
      <c r="H359" s="98"/>
    </row>
    <row r="360" spans="7:8" x14ac:dyDescent="0.2">
      <c r="G360" s="98"/>
      <c r="H360" s="98"/>
    </row>
    <row r="361" spans="7:8" x14ac:dyDescent="0.2">
      <c r="G361" s="98"/>
      <c r="H361" s="98"/>
    </row>
    <row r="362" spans="7:8" x14ac:dyDescent="0.2">
      <c r="G362" s="98"/>
      <c r="H362" s="98"/>
    </row>
    <row r="363" spans="7:8" x14ac:dyDescent="0.2">
      <c r="G363" s="98"/>
      <c r="H363" s="98"/>
    </row>
    <row r="364" spans="7:8" x14ac:dyDescent="0.2">
      <c r="G364" s="98"/>
      <c r="H364" s="98"/>
    </row>
    <row r="365" spans="7:8" x14ac:dyDescent="0.2">
      <c r="G365" s="98"/>
      <c r="H365" s="98"/>
    </row>
    <row r="366" spans="7:8" x14ac:dyDescent="0.2">
      <c r="G366" s="98"/>
      <c r="H366" s="98"/>
    </row>
    <row r="367" spans="7:8" x14ac:dyDescent="0.2">
      <c r="G367" s="98"/>
      <c r="H367" s="98"/>
    </row>
    <row r="368" spans="7:8" x14ac:dyDescent="0.2">
      <c r="G368" s="98"/>
      <c r="H368" s="98"/>
    </row>
    <row r="369" spans="7:8" x14ac:dyDescent="0.2">
      <c r="G369" s="98"/>
      <c r="H369" s="98"/>
    </row>
    <row r="370" spans="7:8" x14ac:dyDescent="0.2">
      <c r="G370" s="98"/>
      <c r="H370" s="98"/>
    </row>
    <row r="371" spans="7:8" x14ac:dyDescent="0.2">
      <c r="G371" s="98"/>
      <c r="H371" s="98"/>
    </row>
    <row r="372" spans="7:8" x14ac:dyDescent="0.2">
      <c r="G372" s="98"/>
      <c r="H372" s="98"/>
    </row>
    <row r="373" spans="7:8" x14ac:dyDescent="0.2">
      <c r="G373" s="98"/>
      <c r="H373" s="98"/>
    </row>
    <row r="374" spans="7:8" x14ac:dyDescent="0.2">
      <c r="G374" s="98"/>
      <c r="H374" s="98"/>
    </row>
    <row r="375" spans="7:8" x14ac:dyDescent="0.2">
      <c r="G375" s="98"/>
      <c r="H375" s="98"/>
    </row>
    <row r="376" spans="7:8" x14ac:dyDescent="0.2">
      <c r="G376" s="98"/>
      <c r="H376" s="98"/>
    </row>
    <row r="377" spans="7:8" x14ac:dyDescent="0.2">
      <c r="G377" s="98"/>
      <c r="H377" s="98"/>
    </row>
    <row r="378" spans="7:8" x14ac:dyDescent="0.2">
      <c r="G378" s="98"/>
      <c r="H378" s="98"/>
    </row>
    <row r="379" spans="7:8" x14ac:dyDescent="0.2">
      <c r="G379" s="98"/>
      <c r="H379" s="98"/>
    </row>
    <row r="380" spans="7:8" x14ac:dyDescent="0.2">
      <c r="G380" s="98"/>
      <c r="H380" s="98"/>
    </row>
    <row r="381" spans="7:8" x14ac:dyDescent="0.2">
      <c r="G381" s="98"/>
      <c r="H381" s="98"/>
    </row>
    <row r="382" spans="7:8" x14ac:dyDescent="0.2">
      <c r="G382" s="98"/>
      <c r="H382" s="98"/>
    </row>
    <row r="383" spans="7:8" x14ac:dyDescent="0.2">
      <c r="G383" s="98"/>
      <c r="H383" s="98"/>
    </row>
    <row r="384" spans="7:8" x14ac:dyDescent="0.2">
      <c r="G384" s="98"/>
      <c r="H384" s="98"/>
    </row>
    <row r="385" spans="7:8" x14ac:dyDescent="0.2">
      <c r="G385" s="98"/>
      <c r="H385" s="98"/>
    </row>
    <row r="386" spans="7:8" x14ac:dyDescent="0.2">
      <c r="G386" s="98"/>
      <c r="H386" s="98"/>
    </row>
    <row r="387" spans="7:8" x14ac:dyDescent="0.2">
      <c r="G387" s="98"/>
      <c r="H387" s="98"/>
    </row>
    <row r="388" spans="7:8" x14ac:dyDescent="0.2">
      <c r="G388" s="98"/>
      <c r="H388" s="98"/>
    </row>
    <row r="389" spans="7:8" x14ac:dyDescent="0.2">
      <c r="G389" s="98"/>
      <c r="H389" s="98"/>
    </row>
    <row r="390" spans="7:8" x14ac:dyDescent="0.2">
      <c r="G390" s="98"/>
      <c r="H390" s="98"/>
    </row>
    <row r="391" spans="7:8" x14ac:dyDescent="0.2">
      <c r="G391" s="98"/>
      <c r="H391" s="98"/>
    </row>
    <row r="392" spans="7:8" x14ac:dyDescent="0.2">
      <c r="G392" s="98"/>
      <c r="H392" s="98"/>
    </row>
    <row r="393" spans="7:8" x14ac:dyDescent="0.2">
      <c r="G393" s="98"/>
      <c r="H393" s="98"/>
    </row>
    <row r="394" spans="7:8" x14ac:dyDescent="0.2">
      <c r="G394" s="98"/>
      <c r="H394" s="98"/>
    </row>
    <row r="395" spans="7:8" x14ac:dyDescent="0.2">
      <c r="G395" s="98"/>
      <c r="H395" s="98"/>
    </row>
    <row r="396" spans="7:8" x14ac:dyDescent="0.2">
      <c r="G396" s="98"/>
      <c r="H396" s="98"/>
    </row>
    <row r="397" spans="7:8" x14ac:dyDescent="0.2">
      <c r="G397" s="98"/>
      <c r="H397" s="98"/>
    </row>
    <row r="398" spans="7:8" x14ac:dyDescent="0.2">
      <c r="G398" s="98"/>
      <c r="H398" s="98"/>
    </row>
    <row r="399" spans="7:8" x14ac:dyDescent="0.2">
      <c r="G399" s="98"/>
      <c r="H399" s="98"/>
    </row>
    <row r="400" spans="7:8" x14ac:dyDescent="0.2">
      <c r="G400" s="98"/>
      <c r="H400" s="98"/>
    </row>
    <row r="401" spans="7:8" x14ac:dyDescent="0.2">
      <c r="G401" s="98"/>
      <c r="H401" s="98"/>
    </row>
    <row r="402" spans="7:8" x14ac:dyDescent="0.2">
      <c r="G402" s="98"/>
      <c r="H402" s="98"/>
    </row>
    <row r="403" spans="7:8" x14ac:dyDescent="0.2">
      <c r="G403" s="98"/>
      <c r="H403" s="98"/>
    </row>
    <row r="404" spans="7:8" x14ac:dyDescent="0.2">
      <c r="G404" s="98"/>
      <c r="H404" s="98"/>
    </row>
    <row r="405" spans="7:8" x14ac:dyDescent="0.2">
      <c r="G405" s="98"/>
      <c r="H405" s="98"/>
    </row>
    <row r="406" spans="7:8" x14ac:dyDescent="0.2">
      <c r="G406" s="98"/>
      <c r="H406" s="98"/>
    </row>
    <row r="407" spans="7:8" x14ac:dyDescent="0.2">
      <c r="G407" s="98"/>
      <c r="H407" s="98"/>
    </row>
    <row r="408" spans="7:8" x14ac:dyDescent="0.2">
      <c r="G408" s="98"/>
      <c r="H408" s="98"/>
    </row>
    <row r="409" spans="7:8" x14ac:dyDescent="0.2">
      <c r="G409" s="98"/>
      <c r="H409" s="98"/>
    </row>
    <row r="410" spans="7:8" x14ac:dyDescent="0.2">
      <c r="G410" s="98"/>
      <c r="H410" s="98"/>
    </row>
    <row r="411" spans="7:8" x14ac:dyDescent="0.2">
      <c r="G411" s="98"/>
      <c r="H411" s="98"/>
    </row>
    <row r="412" spans="7:8" x14ac:dyDescent="0.2">
      <c r="G412" s="98"/>
      <c r="H412" s="98"/>
    </row>
    <row r="413" spans="7:8" x14ac:dyDescent="0.2">
      <c r="G413" s="98"/>
      <c r="H413" s="98"/>
    </row>
    <row r="414" spans="7:8" x14ac:dyDescent="0.2">
      <c r="G414" s="98"/>
      <c r="H414" s="98"/>
    </row>
    <row r="415" spans="7:8" x14ac:dyDescent="0.2">
      <c r="G415" s="98"/>
      <c r="H415" s="98"/>
    </row>
    <row r="416" spans="7:8" x14ac:dyDescent="0.2">
      <c r="G416" s="98"/>
      <c r="H416" s="98"/>
    </row>
    <row r="417" spans="7:8" x14ac:dyDescent="0.2">
      <c r="G417" s="98"/>
      <c r="H417" s="98"/>
    </row>
    <row r="418" spans="7:8" x14ac:dyDescent="0.2">
      <c r="G418" s="98"/>
      <c r="H418" s="98"/>
    </row>
    <row r="419" spans="7:8" x14ac:dyDescent="0.2">
      <c r="G419" s="98"/>
      <c r="H419" s="98"/>
    </row>
    <row r="420" spans="7:8" x14ac:dyDescent="0.2">
      <c r="G420" s="98"/>
      <c r="H420" s="98"/>
    </row>
    <row r="421" spans="7:8" x14ac:dyDescent="0.2">
      <c r="G421" s="98"/>
      <c r="H421" s="98"/>
    </row>
    <row r="422" spans="7:8" x14ac:dyDescent="0.2">
      <c r="G422" s="98"/>
      <c r="H422" s="98"/>
    </row>
    <row r="423" spans="7:8" x14ac:dyDescent="0.2">
      <c r="G423" s="98"/>
      <c r="H423" s="98"/>
    </row>
    <row r="424" spans="7:8" x14ac:dyDescent="0.2">
      <c r="G424" s="98"/>
      <c r="H424" s="98"/>
    </row>
    <row r="425" spans="7:8" x14ac:dyDescent="0.2">
      <c r="G425" s="98"/>
      <c r="H425" s="98"/>
    </row>
    <row r="426" spans="7:8" x14ac:dyDescent="0.2">
      <c r="G426" s="98"/>
      <c r="H426" s="98"/>
    </row>
    <row r="427" spans="7:8" x14ac:dyDescent="0.2">
      <c r="G427" s="98"/>
      <c r="H427" s="98"/>
    </row>
    <row r="428" spans="7:8" x14ac:dyDescent="0.2">
      <c r="G428" s="98"/>
      <c r="H428" s="98"/>
    </row>
    <row r="429" spans="7:8" x14ac:dyDescent="0.2">
      <c r="G429" s="98"/>
      <c r="H429" s="98"/>
    </row>
    <row r="430" spans="7:8" x14ac:dyDescent="0.2">
      <c r="G430" s="98"/>
      <c r="H430" s="98"/>
    </row>
    <row r="431" spans="7:8" x14ac:dyDescent="0.2">
      <c r="G431" s="98"/>
      <c r="H431" s="98"/>
    </row>
    <row r="432" spans="7:8" x14ac:dyDescent="0.2">
      <c r="G432" s="98"/>
      <c r="H432" s="98"/>
    </row>
    <row r="433" spans="7:8" x14ac:dyDescent="0.2">
      <c r="G433" s="98"/>
      <c r="H433" s="98"/>
    </row>
    <row r="434" spans="7:8" x14ac:dyDescent="0.2">
      <c r="G434" s="98"/>
      <c r="H434" s="98"/>
    </row>
    <row r="435" spans="7:8" x14ac:dyDescent="0.2">
      <c r="G435" s="98"/>
      <c r="H435" s="98"/>
    </row>
    <row r="436" spans="7:8" x14ac:dyDescent="0.2">
      <c r="G436" s="98"/>
      <c r="H436" s="98"/>
    </row>
    <row r="437" spans="7:8" x14ac:dyDescent="0.2">
      <c r="G437" s="98"/>
      <c r="H437" s="98"/>
    </row>
    <row r="438" spans="7:8" x14ac:dyDescent="0.2">
      <c r="G438" s="98"/>
      <c r="H438" s="98"/>
    </row>
    <row r="439" spans="7:8" x14ac:dyDescent="0.2">
      <c r="G439" s="98"/>
      <c r="H439" s="98"/>
    </row>
    <row r="440" spans="7:8" x14ac:dyDescent="0.2">
      <c r="G440" s="98"/>
      <c r="H440" s="98"/>
    </row>
    <row r="441" spans="7:8" x14ac:dyDescent="0.2">
      <c r="G441" s="98"/>
      <c r="H441" s="98"/>
    </row>
    <row r="442" spans="7:8" x14ac:dyDescent="0.2">
      <c r="G442" s="98"/>
      <c r="H442" s="98"/>
    </row>
    <row r="443" spans="7:8" x14ac:dyDescent="0.2">
      <c r="G443" s="98"/>
      <c r="H443" s="98"/>
    </row>
    <row r="444" spans="7:8" x14ac:dyDescent="0.2">
      <c r="G444" s="98"/>
      <c r="H444" s="98"/>
    </row>
    <row r="445" spans="7:8" x14ac:dyDescent="0.2">
      <c r="G445" s="98"/>
      <c r="H445" s="98"/>
    </row>
    <row r="446" spans="7:8" x14ac:dyDescent="0.2">
      <c r="G446" s="98"/>
      <c r="H446" s="98"/>
    </row>
    <row r="447" spans="7:8" x14ac:dyDescent="0.2">
      <c r="G447" s="98"/>
      <c r="H447" s="98"/>
    </row>
    <row r="448" spans="7:8" x14ac:dyDescent="0.2">
      <c r="G448" s="98"/>
      <c r="H448" s="98"/>
    </row>
    <row r="449" spans="7:8" x14ac:dyDescent="0.2">
      <c r="G449" s="98"/>
      <c r="H449" s="98"/>
    </row>
    <row r="450" spans="7:8" x14ac:dyDescent="0.2">
      <c r="G450" s="98"/>
      <c r="H450" s="98"/>
    </row>
    <row r="451" spans="7:8" x14ac:dyDescent="0.2">
      <c r="G451" s="98"/>
      <c r="H451" s="98"/>
    </row>
    <row r="452" spans="7:8" x14ac:dyDescent="0.2">
      <c r="G452" s="98"/>
      <c r="H452" s="98"/>
    </row>
    <row r="453" spans="7:8" x14ac:dyDescent="0.2">
      <c r="G453" s="98"/>
      <c r="H453" s="98"/>
    </row>
    <row r="454" spans="7:8" x14ac:dyDescent="0.2">
      <c r="G454" s="98"/>
      <c r="H454" s="98"/>
    </row>
    <row r="455" spans="7:8" x14ac:dyDescent="0.2">
      <c r="G455" s="98"/>
      <c r="H455" s="98"/>
    </row>
    <row r="456" spans="7:8" x14ac:dyDescent="0.2">
      <c r="G456" s="98"/>
      <c r="H456" s="98"/>
    </row>
    <row r="457" spans="7:8" x14ac:dyDescent="0.2">
      <c r="G457" s="98"/>
      <c r="H457" s="98"/>
    </row>
    <row r="458" spans="7:8" x14ac:dyDescent="0.2">
      <c r="G458" s="98"/>
      <c r="H458" s="98"/>
    </row>
    <row r="459" spans="7:8" x14ac:dyDescent="0.2">
      <c r="G459" s="98"/>
      <c r="H459" s="98"/>
    </row>
    <row r="460" spans="7:8" x14ac:dyDescent="0.2">
      <c r="G460" s="98"/>
      <c r="H460" s="98"/>
    </row>
    <row r="461" spans="7:8" x14ac:dyDescent="0.2">
      <c r="G461" s="98"/>
      <c r="H461" s="98"/>
    </row>
    <row r="462" spans="7:8" x14ac:dyDescent="0.2">
      <c r="G462" s="98"/>
      <c r="H462" s="98"/>
    </row>
    <row r="463" spans="7:8" x14ac:dyDescent="0.2">
      <c r="G463" s="98"/>
      <c r="H463" s="98"/>
    </row>
    <row r="464" spans="7:8" x14ac:dyDescent="0.2">
      <c r="G464" s="98"/>
      <c r="H464" s="98"/>
    </row>
    <row r="465" spans="7:8" x14ac:dyDescent="0.2">
      <c r="G465" s="98"/>
      <c r="H465" s="98"/>
    </row>
    <row r="466" spans="7:8" x14ac:dyDescent="0.2">
      <c r="G466" s="98"/>
      <c r="H466" s="98"/>
    </row>
    <row r="467" spans="7:8" x14ac:dyDescent="0.2">
      <c r="G467" s="98"/>
      <c r="H467" s="98"/>
    </row>
    <row r="468" spans="7:8" x14ac:dyDescent="0.2">
      <c r="G468" s="98"/>
      <c r="H468" s="98"/>
    </row>
    <row r="469" spans="7:8" x14ac:dyDescent="0.2">
      <c r="G469" s="98"/>
      <c r="H469" s="98"/>
    </row>
    <row r="470" spans="7:8" x14ac:dyDescent="0.2">
      <c r="G470" s="98"/>
      <c r="H470" s="98"/>
    </row>
    <row r="471" spans="7:8" x14ac:dyDescent="0.2">
      <c r="G471" s="98"/>
      <c r="H471" s="98"/>
    </row>
    <row r="472" spans="7:8" x14ac:dyDescent="0.2">
      <c r="G472" s="98"/>
      <c r="H472" s="98"/>
    </row>
    <row r="473" spans="7:8" x14ac:dyDescent="0.2">
      <c r="G473" s="98"/>
      <c r="H473" s="98"/>
    </row>
    <row r="474" spans="7:8" x14ac:dyDescent="0.2">
      <c r="G474" s="98"/>
      <c r="H474" s="98"/>
    </row>
    <row r="475" spans="7:8" x14ac:dyDescent="0.2">
      <c r="G475" s="98"/>
      <c r="H475" s="98"/>
    </row>
    <row r="476" spans="7:8" x14ac:dyDescent="0.2">
      <c r="G476" s="98"/>
      <c r="H476" s="98"/>
    </row>
    <row r="477" spans="7:8" x14ac:dyDescent="0.2">
      <c r="G477" s="98"/>
      <c r="H477" s="98"/>
    </row>
    <row r="478" spans="7:8" x14ac:dyDescent="0.2">
      <c r="G478" s="98"/>
      <c r="H478" s="98"/>
    </row>
    <row r="479" spans="7:8" x14ac:dyDescent="0.2">
      <c r="G479" s="98"/>
      <c r="H479" s="98"/>
    </row>
    <row r="480" spans="7:8" x14ac:dyDescent="0.2">
      <c r="G480" s="98"/>
      <c r="H480" s="98"/>
    </row>
    <row r="481" spans="7:8" x14ac:dyDescent="0.2">
      <c r="G481" s="98"/>
      <c r="H481" s="98"/>
    </row>
    <row r="482" spans="7:8" x14ac:dyDescent="0.2">
      <c r="G482" s="98"/>
      <c r="H482" s="98"/>
    </row>
    <row r="483" spans="7:8" x14ac:dyDescent="0.2">
      <c r="G483" s="98"/>
      <c r="H483" s="98"/>
    </row>
    <row r="484" spans="7:8" x14ac:dyDescent="0.2">
      <c r="G484" s="98"/>
      <c r="H484" s="98"/>
    </row>
    <row r="485" spans="7:8" x14ac:dyDescent="0.2">
      <c r="G485" s="98"/>
      <c r="H485" s="98"/>
    </row>
    <row r="486" spans="7:8" x14ac:dyDescent="0.2">
      <c r="G486" s="98"/>
      <c r="H486" s="98"/>
    </row>
    <row r="487" spans="7:8" x14ac:dyDescent="0.2">
      <c r="G487" s="98"/>
      <c r="H487" s="98"/>
    </row>
    <row r="488" spans="7:8" x14ac:dyDescent="0.2">
      <c r="G488" s="98"/>
      <c r="H488" s="98"/>
    </row>
    <row r="489" spans="7:8" x14ac:dyDescent="0.2">
      <c r="G489" s="98"/>
      <c r="H489" s="98"/>
    </row>
    <row r="490" spans="7:8" x14ac:dyDescent="0.2">
      <c r="G490" s="98"/>
      <c r="H490" s="98"/>
    </row>
    <row r="491" spans="7:8" x14ac:dyDescent="0.2">
      <c r="G491" s="98"/>
      <c r="H491" s="98"/>
    </row>
    <row r="492" spans="7:8" x14ac:dyDescent="0.2">
      <c r="G492" s="98"/>
      <c r="H492" s="98"/>
    </row>
    <row r="493" spans="7:8" x14ac:dyDescent="0.2">
      <c r="G493" s="98"/>
      <c r="H493" s="98"/>
    </row>
    <row r="494" spans="7:8" x14ac:dyDescent="0.2">
      <c r="G494" s="98"/>
      <c r="H494" s="98"/>
    </row>
    <row r="495" spans="7:8" x14ac:dyDescent="0.2">
      <c r="G495" s="98"/>
      <c r="H495" s="98"/>
    </row>
    <row r="496" spans="7:8" x14ac:dyDescent="0.2">
      <c r="G496" s="98"/>
      <c r="H496" s="98"/>
    </row>
    <row r="497" spans="7:8" x14ac:dyDescent="0.2">
      <c r="G497" s="98"/>
      <c r="H497" s="98"/>
    </row>
    <row r="498" spans="7:8" x14ac:dyDescent="0.2">
      <c r="G498" s="98"/>
      <c r="H498" s="98"/>
    </row>
    <row r="499" spans="7:8" x14ac:dyDescent="0.2">
      <c r="G499" s="98"/>
      <c r="H499" s="98"/>
    </row>
    <row r="500" spans="7:8" x14ac:dyDescent="0.2">
      <c r="G500" s="98"/>
      <c r="H500" s="98"/>
    </row>
    <row r="501" spans="7:8" x14ac:dyDescent="0.2">
      <c r="G501" s="98"/>
      <c r="H501" s="98"/>
    </row>
    <row r="502" spans="7:8" x14ac:dyDescent="0.2">
      <c r="G502" s="98"/>
      <c r="H502" s="98"/>
    </row>
    <row r="503" spans="7:8" x14ac:dyDescent="0.2">
      <c r="G503" s="98"/>
      <c r="H503" s="98"/>
    </row>
    <row r="504" spans="7:8" x14ac:dyDescent="0.2">
      <c r="G504" s="98"/>
      <c r="H504" s="98"/>
    </row>
    <row r="505" spans="7:8" x14ac:dyDescent="0.2">
      <c r="G505" s="98"/>
      <c r="H505" s="98"/>
    </row>
    <row r="506" spans="7:8" x14ac:dyDescent="0.2">
      <c r="G506" s="98"/>
      <c r="H506" s="98"/>
    </row>
    <row r="507" spans="7:8" x14ac:dyDescent="0.2">
      <c r="G507" s="98"/>
      <c r="H507" s="98"/>
    </row>
    <row r="508" spans="7:8" x14ac:dyDescent="0.2">
      <c r="G508" s="98"/>
      <c r="H508" s="98"/>
    </row>
    <row r="509" spans="7:8" x14ac:dyDescent="0.2">
      <c r="G509" s="98"/>
      <c r="H509" s="98"/>
    </row>
    <row r="510" spans="7:8" x14ac:dyDescent="0.2">
      <c r="G510" s="98"/>
      <c r="H510" s="98"/>
    </row>
    <row r="511" spans="7:8" x14ac:dyDescent="0.2">
      <c r="G511" s="98"/>
      <c r="H511" s="98"/>
    </row>
    <row r="512" spans="7:8" x14ac:dyDescent="0.2">
      <c r="G512" s="98"/>
      <c r="H512" s="98"/>
    </row>
    <row r="513" spans="7:8" x14ac:dyDescent="0.2">
      <c r="G513" s="98"/>
      <c r="H513" s="98"/>
    </row>
    <row r="514" spans="7:8" x14ac:dyDescent="0.2">
      <c r="G514" s="98"/>
      <c r="H514" s="98"/>
    </row>
    <row r="515" spans="7:8" x14ac:dyDescent="0.2">
      <c r="G515" s="98"/>
      <c r="H515" s="98"/>
    </row>
    <row r="516" spans="7:8" x14ac:dyDescent="0.2">
      <c r="G516" s="98"/>
      <c r="H516" s="98"/>
    </row>
    <row r="517" spans="7:8" x14ac:dyDescent="0.2">
      <c r="G517" s="98"/>
      <c r="H517" s="98"/>
    </row>
    <row r="518" spans="7:8" x14ac:dyDescent="0.2">
      <c r="G518" s="98"/>
      <c r="H518" s="98"/>
    </row>
    <row r="519" spans="7:8" x14ac:dyDescent="0.2">
      <c r="G519" s="98"/>
      <c r="H519" s="98"/>
    </row>
    <row r="520" spans="7:8" x14ac:dyDescent="0.2">
      <c r="G520" s="98"/>
      <c r="H520" s="98"/>
    </row>
    <row r="521" spans="7:8" x14ac:dyDescent="0.2">
      <c r="G521" s="98"/>
      <c r="H521" s="98"/>
    </row>
    <row r="522" spans="7:8" x14ac:dyDescent="0.2">
      <c r="G522" s="98"/>
      <c r="H522" s="98"/>
    </row>
    <row r="523" spans="7:8" x14ac:dyDescent="0.2">
      <c r="G523" s="98"/>
      <c r="H523" s="98"/>
    </row>
    <row r="524" spans="7:8" x14ac:dyDescent="0.2">
      <c r="G524" s="98"/>
      <c r="H524" s="98"/>
    </row>
    <row r="525" spans="7:8" x14ac:dyDescent="0.2">
      <c r="G525" s="98"/>
      <c r="H525" s="98"/>
    </row>
    <row r="526" spans="7:8" x14ac:dyDescent="0.2">
      <c r="G526" s="98"/>
      <c r="H526" s="98"/>
    </row>
    <row r="527" spans="7:8" x14ac:dyDescent="0.2">
      <c r="G527" s="98"/>
      <c r="H527" s="98"/>
    </row>
    <row r="528" spans="7:8" x14ac:dyDescent="0.2">
      <c r="G528" s="98"/>
      <c r="H528" s="98"/>
    </row>
    <row r="529" spans="7:8" x14ac:dyDescent="0.2">
      <c r="G529" s="98"/>
      <c r="H529" s="98"/>
    </row>
    <row r="530" spans="7:8" x14ac:dyDescent="0.2">
      <c r="G530" s="98"/>
      <c r="H530" s="98"/>
    </row>
    <row r="531" spans="7:8" x14ac:dyDescent="0.2">
      <c r="G531" s="98"/>
      <c r="H531" s="98"/>
    </row>
    <row r="532" spans="7:8" x14ac:dyDescent="0.2">
      <c r="G532" s="98"/>
      <c r="H532" s="98"/>
    </row>
    <row r="533" spans="7:8" x14ac:dyDescent="0.2">
      <c r="G533" s="98"/>
      <c r="H533" s="98"/>
    </row>
    <row r="534" spans="7:8" x14ac:dyDescent="0.2">
      <c r="G534" s="98"/>
      <c r="H534" s="98"/>
    </row>
    <row r="535" spans="7:8" x14ac:dyDescent="0.2">
      <c r="G535" s="98"/>
      <c r="H535" s="98"/>
    </row>
    <row r="536" spans="7:8" x14ac:dyDescent="0.2">
      <c r="G536" s="98"/>
      <c r="H536" s="98"/>
    </row>
    <row r="537" spans="7:8" x14ac:dyDescent="0.2">
      <c r="G537" s="98"/>
      <c r="H537" s="98"/>
    </row>
    <row r="538" spans="7:8" x14ac:dyDescent="0.2">
      <c r="G538" s="98"/>
      <c r="H538" s="98"/>
    </row>
    <row r="539" spans="7:8" x14ac:dyDescent="0.2">
      <c r="G539" s="98"/>
      <c r="H539" s="98"/>
    </row>
    <row r="540" spans="7:8" x14ac:dyDescent="0.2">
      <c r="G540" s="98"/>
      <c r="H540" s="98"/>
    </row>
    <row r="541" spans="7:8" x14ac:dyDescent="0.2">
      <c r="G541" s="98"/>
      <c r="H541" s="98"/>
    </row>
    <row r="542" spans="7:8" x14ac:dyDescent="0.2">
      <c r="G542" s="98"/>
      <c r="H542" s="98"/>
    </row>
    <row r="543" spans="7:8" x14ac:dyDescent="0.2">
      <c r="G543" s="98"/>
      <c r="H543" s="98"/>
    </row>
    <row r="544" spans="7:8" x14ac:dyDescent="0.2">
      <c r="G544" s="98"/>
      <c r="H544" s="98"/>
    </row>
    <row r="545" spans="7:8" x14ac:dyDescent="0.2">
      <c r="G545" s="98"/>
      <c r="H545" s="98"/>
    </row>
    <row r="546" spans="7:8" x14ac:dyDescent="0.2">
      <c r="G546" s="98"/>
      <c r="H546" s="98"/>
    </row>
    <row r="547" spans="7:8" x14ac:dyDescent="0.2">
      <c r="G547" s="98"/>
      <c r="H547" s="98"/>
    </row>
    <row r="548" spans="7:8" x14ac:dyDescent="0.2">
      <c r="G548" s="98"/>
      <c r="H548" s="98"/>
    </row>
    <row r="549" spans="7:8" x14ac:dyDescent="0.2">
      <c r="G549" s="98"/>
      <c r="H549" s="98"/>
    </row>
    <row r="550" spans="7:8" x14ac:dyDescent="0.2">
      <c r="G550" s="98"/>
      <c r="H550" s="98"/>
    </row>
    <row r="551" spans="7:8" x14ac:dyDescent="0.2">
      <c r="G551" s="98"/>
      <c r="H551" s="98"/>
    </row>
    <row r="552" spans="7:8" x14ac:dyDescent="0.2">
      <c r="G552" s="98"/>
      <c r="H552" s="98"/>
    </row>
    <row r="553" spans="7:8" x14ac:dyDescent="0.2">
      <c r="G553" s="98"/>
      <c r="H553" s="98"/>
    </row>
    <row r="554" spans="7:8" x14ac:dyDescent="0.2">
      <c r="G554" s="98"/>
      <c r="H554" s="98"/>
    </row>
    <row r="555" spans="7:8" x14ac:dyDescent="0.2">
      <c r="G555" s="98"/>
      <c r="H555" s="98"/>
    </row>
    <row r="556" spans="7:8" x14ac:dyDescent="0.2">
      <c r="G556" s="98"/>
      <c r="H556" s="98"/>
    </row>
    <row r="557" spans="7:8" x14ac:dyDescent="0.2">
      <c r="G557" s="98"/>
      <c r="H557" s="98"/>
    </row>
    <row r="558" spans="7:8" x14ac:dyDescent="0.2">
      <c r="G558" s="98"/>
      <c r="H558" s="98"/>
    </row>
    <row r="559" spans="7:8" x14ac:dyDescent="0.2">
      <c r="G559" s="98"/>
      <c r="H559" s="98"/>
    </row>
    <row r="560" spans="7:8" x14ac:dyDescent="0.2">
      <c r="G560" s="98"/>
      <c r="H560" s="98"/>
    </row>
    <row r="561" spans="7:8" x14ac:dyDescent="0.2">
      <c r="G561" s="98"/>
      <c r="H561" s="98"/>
    </row>
    <row r="562" spans="7:8" x14ac:dyDescent="0.2">
      <c r="G562" s="98"/>
      <c r="H562" s="98"/>
    </row>
    <row r="563" spans="7:8" x14ac:dyDescent="0.2">
      <c r="G563" s="98"/>
      <c r="H563" s="98"/>
    </row>
  </sheetData>
  <mergeCells count="17">
    <mergeCell ref="R5:R6"/>
    <mergeCell ref="A4:S4"/>
    <mergeCell ref="A39:G40"/>
    <mergeCell ref="S5:S6"/>
    <mergeCell ref="L5:L6"/>
    <mergeCell ref="K5:K6"/>
    <mergeCell ref="J5:J6"/>
    <mergeCell ref="I5:I6"/>
    <mergeCell ref="H5:H6"/>
    <mergeCell ref="G5:G6"/>
    <mergeCell ref="F5:F6"/>
    <mergeCell ref="E5:E6"/>
    <mergeCell ref="D5:D6"/>
    <mergeCell ref="C5:C6"/>
    <mergeCell ref="B5:B6"/>
    <mergeCell ref="A5:A6"/>
    <mergeCell ref="M5:Q5"/>
  </mergeCells>
  <phoneticPr fontId="2" type="noConversion"/>
  <pageMargins left="0.78740157480314965" right="0.78740157480314965" top="0.6692913385826772" bottom="0.86614173228346458" header="0.27559055118110237" footer="0.39370078740157483"/>
  <pageSetup paperSize="9" scale="48" firstPageNumber="9" orientation="landscape" useFirstPageNumber="1" r:id="rId1"/>
  <headerFooter alignWithMargins="0">
    <oddFooter>&amp;L&amp;"Arial,Kurzíva"Zastupitelstvo Olomouckého kraje 27-04-2012
30. Aktualizace plánu investičních akcí na rok 2012
Příloha č. 1: Financování rozpracovaných investičních akcí&amp;R&amp;"Arial,Kurzíva"Strana &amp;P (celkem 16)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7</vt:i4>
      </vt:variant>
    </vt:vector>
  </HeadingPairs>
  <TitlesOfParts>
    <vt:vector size="12" baseType="lpstr">
      <vt:lpstr>sumář investice</vt:lpstr>
      <vt:lpstr>Souhrn - změny</vt:lpstr>
      <vt:lpstr>Souhrn</vt:lpstr>
      <vt:lpstr>Kultura-PD</vt:lpstr>
      <vt:lpstr>Doprava-PD</vt:lpstr>
      <vt:lpstr>'Doprava-PD'!Názvy_tisku</vt:lpstr>
      <vt:lpstr>'Kultura-PD'!Názvy_tisku</vt:lpstr>
      <vt:lpstr>'Doprava-PD'!Oblast_tisku</vt:lpstr>
      <vt:lpstr>'Kultura-PD'!Oblast_tisku</vt:lpstr>
      <vt:lpstr>Souhrn!Oblast_tisku</vt:lpstr>
      <vt:lpstr>'Souhrn - změny'!Oblast_tisku</vt:lpstr>
      <vt:lpstr>'sumář investice'!Oblast_tisku</vt:lpstr>
    </vt:vector>
  </TitlesOfParts>
  <Company>SSOK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Foltynek</dc:creator>
  <cp:lastModifiedBy>Dresslerová Veronika</cp:lastModifiedBy>
  <cp:lastPrinted>2012-03-27T08:37:00Z</cp:lastPrinted>
  <dcterms:created xsi:type="dcterms:W3CDTF">2009-04-24T12:50:08Z</dcterms:created>
  <dcterms:modified xsi:type="dcterms:W3CDTF">2012-04-05T11:28:35Z</dcterms:modified>
</cp:coreProperties>
</file>